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comments19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34.xml" ContentType="application/vnd.openxmlformats-officedocument.drawingml.chart+xml"/>
  <Override PartName="/xl/charts/chart23.xml" ContentType="application/vnd.openxmlformats-officedocument.drawingml.chart+xml"/>
  <Override PartName="/xl/charts/chart30.xml" ContentType="application/vnd.openxmlformats-officedocument.drawingml.chart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charts/chart18.xml" ContentType="application/vnd.openxmlformats-officedocument.drawingml.chart+xml"/>
  <Override PartName="/xl/charts/chart25.xml" ContentType="application/vnd.openxmlformats-officedocument.drawingml.chart+xml"/>
  <Override PartName="/xl/charts/chart32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26.xml" ContentType="application/vnd.openxmlformats-officedocument.drawingml.chart+xml"/>
  <Override PartName="/xl/charts/chart33.xml" ContentType="application/vnd.openxmlformats-officedocument.drawingml.chart+xml"/>
  <Override PartName="/xl/charts/chart24.xml" ContentType="application/vnd.openxmlformats-officedocument.drawingml.chart+xml"/>
  <Override PartName="/xl/charts/chart31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worksheets/_rels/sheet19.xml.rels" ContentType="application/vnd.openxmlformats-package.relationships+xml"/>
  <Override PartName="/xl/worksheets/_rels/sheet18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7.xml.rels" ContentType="application/vnd.openxmlformats-package.relationships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9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10.xml.rels" ContentType="application/vnd.openxmlformats-package.relationships+xml"/>
  <Override PartName="/xl/drawings/_rels/drawing11.xml.rels" ContentType="application/vnd.openxmlformats-package.relationships+xml"/>
  <Override PartName="/xl/drawings/_rels/drawing12.xml.rels" ContentType="application/vnd.openxmlformats-package.relationships+xml"/>
  <Override PartName="/xl/drawings/_rels/drawing13.xml.rels" ContentType="application/vnd.openxmlformats-package.relationships+xml"/>
  <Override PartName="/xl/drawings/_rels/drawing14.xml.rels" ContentType="application/vnd.openxmlformats-package.relationships+xml"/>
  <Override PartName="/xl/drawings/_rels/drawing15.xml.rels" ContentType="application/vnd.openxmlformats-package.relationships+xml"/>
  <Override PartName="/xl/drawings/_rels/drawing16.xml.rels" ContentType="application/vnd.openxmlformats-package.relationships+xml"/>
  <Override PartName="/xl/drawings/vmlDrawing1.vml" ContentType="application/vnd.openxmlformats-officedocument.vmlDrawing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verview" sheetId="1" state="visible" r:id="rId2"/>
    <sheet name="113-2 72-92" sheetId="2" state="visible" r:id="rId3"/>
    <sheet name="113-3 25-61" sheetId="3" state="visible" r:id="rId4"/>
    <sheet name="113-3 25-61_Schlämm" sheetId="4" state="visible" r:id="rId5"/>
    <sheet name="115-2 7-23" sheetId="5" state="visible" r:id="rId6"/>
    <sheet name="115-2 42-98" sheetId="6" state="visible" r:id="rId7"/>
    <sheet name="115-3 67-78" sheetId="7" state="visible" r:id="rId8"/>
    <sheet name="212-1 29-55" sheetId="8" state="visible" r:id="rId9"/>
    <sheet name="212-1 55-84" sheetId="9" state="visible" r:id="rId10"/>
    <sheet name="212-2 1-16" sheetId="10" state="visible" r:id="rId11"/>
    <sheet name="411-3 0-107" sheetId="11" state="visible" r:id="rId12"/>
    <sheet name="411-5 80-105" sheetId="12" state="visible" r:id="rId13"/>
    <sheet name="412-2 42-61" sheetId="13" state="visible" r:id="rId14"/>
    <sheet name="412-1 87-93" sheetId="14" state="visible" r:id="rId15"/>
    <sheet name="511-1 15-40" sheetId="15" state="visible" r:id="rId16"/>
    <sheet name="511-1 40-107" sheetId="16" state="visible" r:id="rId17"/>
    <sheet name="511-2 10-107" sheetId="17" state="visible" r:id="rId18"/>
    <sheet name="512-4 53-93" sheetId="18" state="visible" r:id="rId19"/>
    <sheet name="schlämmanalyse" sheetId="19" state="visible" r:id="rId20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9.xml><?xml version="1.0" encoding="utf-8"?>
<comments xmlns="http://schemas.openxmlformats.org/spreadsheetml/2006/main" xmlns:xdr="http://schemas.openxmlformats.org/drawingml/2006/spreadsheetDrawing">
  <authors>
    <author>AA</author>
  </authors>
  <commentList>
    <comment ref="E2" authorId="0">
      <text>
        <r>
          <rPr>
            <sz val="10"/>
            <rFont val="Arial"/>
            <family val="2"/>
            <charset val="1"/>
          </rPr>
          <t xml:space="preserve">Table
</t>
        </r>
      </text>
    </comment>
  </commentList>
</comments>
</file>

<file path=xl/sharedStrings.xml><?xml version="1.0" encoding="utf-8"?>
<sst xmlns="http://schemas.openxmlformats.org/spreadsheetml/2006/main" count="642" uniqueCount="162">
  <si>
    <t xml:space="preserve">sample</t>
  </si>
  <si>
    <t xml:space="preserve">layer</t>
  </si>
  <si>
    <t xml:space="preserve">weight, gemessen bei Probenahme, nass im August 2017</t>
  </si>
  <si>
    <t xml:space="preserve">tested</t>
  </si>
  <si>
    <t xml:space="preserve">date</t>
  </si>
  <si>
    <t xml:space="preserve">method</t>
  </si>
  <si>
    <t xml:space="preserve">im Labor fertige Schüsseln</t>
  </si>
  <si>
    <t xml:space="preserve">Gewicht nach abtrocknen (gr), gemessen am 3/4/2019</t>
  </si>
  <si>
    <t xml:space="preserve">Pending Korngrößenanalyse</t>
  </si>
  <si>
    <t xml:space="preserve">113-2</t>
  </si>
  <si>
    <t xml:space="preserve">72-92</t>
  </si>
  <si>
    <t xml:space="preserve">Korngrößenanalyse?</t>
  </si>
  <si>
    <t xml:space="preserve">new sample</t>
  </si>
  <si>
    <t xml:space="preserve">113-3</t>
  </si>
  <si>
    <t xml:space="preserve">25-61</t>
  </si>
  <si>
    <t xml:space="preserve">Schlämmanalyse</t>
  </si>
  <si>
    <t xml:space="preserve">XX</t>
  </si>
  <si>
    <t xml:space="preserve">115-2</t>
  </si>
  <si>
    <t xml:space="preserve">7-23</t>
  </si>
  <si>
    <t xml:space="preserve">42-98</t>
  </si>
  <si>
    <t xml:space="preserve">yes</t>
  </si>
  <si>
    <t xml:space="preserve">Korngrößenanalyse</t>
  </si>
  <si>
    <t xml:space="preserve">x</t>
  </si>
  <si>
    <t xml:space="preserve">115-3</t>
  </si>
  <si>
    <t xml:space="preserve">67-78</t>
  </si>
  <si>
    <t xml:space="preserve">212-1</t>
  </si>
  <si>
    <t xml:space="preserve">29-55</t>
  </si>
  <si>
    <t xml:space="preserve">55-84</t>
  </si>
  <si>
    <t xml:space="preserve">13-14/02/2019</t>
  </si>
  <si>
    <t xml:space="preserve">212-2</t>
  </si>
  <si>
    <t xml:space="preserve">1-16</t>
  </si>
  <si>
    <t xml:space="preserve">411-3</t>
  </si>
  <si>
    <t xml:space="preserve">0-17</t>
  </si>
  <si>
    <t xml:space="preserve">411-5</t>
  </si>
  <si>
    <t xml:space="preserve">80-105</t>
  </si>
  <si>
    <t xml:space="preserve">412-1</t>
  </si>
  <si>
    <t xml:space="preserve">87-93</t>
  </si>
  <si>
    <t xml:space="preserve">412-2</t>
  </si>
  <si>
    <t xml:space="preserve">42-61</t>
  </si>
  <si>
    <t xml:space="preserve">511-1</t>
  </si>
  <si>
    <t xml:space="preserve">15-40</t>
  </si>
  <si>
    <t xml:space="preserve">40-107</t>
  </si>
  <si>
    <t xml:space="preserve">511-2</t>
  </si>
  <si>
    <t xml:space="preserve">10-107</t>
  </si>
  <si>
    <t xml:space="preserve">pending</t>
  </si>
  <si>
    <t xml:space="preserve">511-4</t>
  </si>
  <si>
    <t xml:space="preserve">53-93</t>
  </si>
  <si>
    <t xml:space="preserve">Technische Hochschule Lübeck</t>
  </si>
  <si>
    <t xml:space="preserve">Korngrößenverteilung</t>
  </si>
  <si>
    <t xml:space="preserve">Bodenart:</t>
  </si>
  <si>
    <t xml:space="preserve">Bezeichnung der Probe</t>
  </si>
  <si>
    <t xml:space="preserve">Arbeitsweise:</t>
  </si>
  <si>
    <t xml:space="preserve">Trockensiebung</t>
  </si>
  <si>
    <t xml:space="preserve">Anlage</t>
  </si>
  <si>
    <t xml:space="preserve">ausgeführt durch:</t>
  </si>
  <si>
    <t xml:space="preserve">Datum:</t>
  </si>
  <si>
    <t xml:space="preserve">Gesammttrockenmasse md</t>
  </si>
  <si>
    <t xml:space="preserve">g</t>
  </si>
  <si>
    <t xml:space="preserve">Maschenweite</t>
  </si>
  <si>
    <t xml:space="preserve">Siebrückstand</t>
  </si>
  <si>
    <t xml:space="preserve">Siebdurchgang</t>
  </si>
  <si>
    <t xml:space="preserve">mm</t>
  </si>
  <si>
    <t xml:space="preserve">mR (g)</t>
  </si>
  <si>
    <t xml:space="preserve">mR / Summe mR * 100 %</t>
  </si>
  <si>
    <t xml:space="preserve">%</t>
  </si>
  <si>
    <t xml:space="preserve">Siebdurchgang %</t>
  </si>
  <si>
    <t xml:space="preserve">Maschenweite, mm</t>
  </si>
  <si>
    <t xml:space="preserve">Schale</t>
  </si>
  <si>
    <t xml:space="preserve">xxxxxxx</t>
  </si>
  <si>
    <t xml:space="preserve">Summe mR</t>
  </si>
  <si>
    <t xml:space="preserve">Verlust md – S mR</t>
  </si>
  <si>
    <t xml:space="preserve">Kommentare:</t>
  </si>
  <si>
    <t xml:space="preserve">Korndichte ρs</t>
  </si>
  <si>
    <t xml:space="preserve">g/cm3</t>
  </si>
  <si>
    <t xml:space="preserve">Dispergierungsmittel</t>
  </si>
  <si>
    <t xml:space="preserve">Natriumcarbonat</t>
  </si>
  <si>
    <t xml:space="preserve">Feuchtmasse</t>
  </si>
  <si>
    <t xml:space="preserve">Gesamtkorrektur, Cges</t>
  </si>
  <si>
    <t xml:space="preserve">Ermittlung der Festmasse</t>
  </si>
  <si>
    <t xml:space="preserve">Trockene Probe + Behälter</t>
  </si>
  <si>
    <t xml:space="preserve">Behälter</t>
  </si>
  <si>
    <t xml:space="preserve">Trockene Porbe md (m4)</t>
  </si>
  <si>
    <t xml:space="preserve">Temperatur (C)</t>
  </si>
  <si>
    <t xml:space="preserve">Uhrzeit der Lesung</t>
  </si>
  <si>
    <t xml:space="preserve">Aräometer Lesung</t>
  </si>
  <si>
    <t xml:space="preserve">Aräometer Lesung + Korr.</t>
  </si>
  <si>
    <t xml:space="preserve">Korndurchmesser</t>
  </si>
  <si>
    <t xml:space="preserve">Temperaturkorrektur</t>
  </si>
  <si>
    <t xml:space="preserve">Verbesserte Lessung</t>
  </si>
  <si>
    <t xml:space="preserve">% von ad &lt; d (mm)</t>
  </si>
  <si>
    <t xml:space="preserve">ρ’ angepasst</t>
  </si>
  <si>
    <t xml:space="preserve">R’ = (ρ’ - 1) * 10^3</t>
  </si>
  <si>
    <t xml:space="preserve">R = R’ + Cm</t>
  </si>
  <si>
    <t xml:space="preserve">t</t>
  </si>
  <si>
    <t xml:space="preserve">R` (g/cm3)</t>
  </si>
  <si>
    <t xml:space="preserve">R = R` + Cges (g/cm3)</t>
  </si>
  <si>
    <t xml:space="preserve">d (mm)</t>
  </si>
  <si>
    <t xml:space="preserve">CT</t>
  </si>
  <si>
    <t xml:space="preserve">R + CT</t>
  </si>
  <si>
    <t xml:space="preserve">Schlämmprobe</t>
  </si>
  <si>
    <t xml:space="preserve">Gesamtprobe *</t>
  </si>
  <si>
    <t xml:space="preserve">30 sec</t>
  </si>
  <si>
    <t xml:space="preserve">1 m</t>
  </si>
  <si>
    <t xml:space="preserve">2 m</t>
  </si>
  <si>
    <t xml:space="preserve">5 m</t>
  </si>
  <si>
    <t xml:space="preserve">15 m</t>
  </si>
  <si>
    <t xml:space="preserve">45 m</t>
  </si>
  <si>
    <t xml:space="preserve">2 h</t>
  </si>
  <si>
    <t xml:space="preserve">5 h</t>
  </si>
  <si>
    <t xml:space="preserve">24 h</t>
  </si>
  <si>
    <t xml:space="preserve">* Kommentare:</t>
  </si>
  <si>
    <t xml:space="preserve">100% &lt; 0,06 mm =</t>
  </si>
  <si>
    <t xml:space="preserve">% der Gesamtprobe</t>
  </si>
  <si>
    <t xml:space="preserve">Sand</t>
  </si>
  <si>
    <t xml:space="preserve">Marcel Kock</t>
  </si>
  <si>
    <t xml:space="preserve">14-02-2019</t>
  </si>
  <si>
    <t xml:space="preserve">kiesiger Sand</t>
  </si>
  <si>
    <t xml:space="preserve">Marcel Kock, Anna Androvitsanea</t>
  </si>
  <si>
    <t xml:space="preserve">13-3-2019</t>
  </si>
  <si>
    <t xml:space="preserve">lehmiger Sand</t>
  </si>
  <si>
    <t xml:space="preserve">Anna Androvitsanea</t>
  </si>
  <si>
    <t xml:space="preserve">13/14-02-2019</t>
  </si>
  <si>
    <t xml:space="preserve">Würzel/ Holzstücke</t>
  </si>
  <si>
    <t xml:space="preserve">13-02-2019</t>
  </si>
  <si>
    <t xml:space="preserve">Schilfstücke drin</t>
  </si>
  <si>
    <t xml:space="preserve">0-107</t>
  </si>
  <si>
    <t xml:space="preserve">schluffiger Sand</t>
  </si>
  <si>
    <t xml:space="preserve">Lehm</t>
  </si>
  <si>
    <t xml:space="preserve">512-4</t>
  </si>
  <si>
    <t xml:space="preserve">(1)</t>
  </si>
  <si>
    <t xml:space="preserve">(2)</t>
  </si>
  <si>
    <t xml:space="preserve">(3)</t>
  </si>
  <si>
    <t xml:space="preserve">(4)</t>
  </si>
  <si>
    <t xml:space="preserve">time</t>
  </si>
  <si>
    <t xml:space="preserve">hydrometer reading, Rcp</t>
  </si>
  <si>
    <t xml:space="preserve">Percentage Finer in susp a=1</t>
  </si>
  <si>
    <t xml:space="preserve">corrected length, L (cm)</t>
  </si>
  <si>
    <t xml:space="preserve">Diameter of particles (mm)</t>
  </si>
  <si>
    <t xml:space="preserve">PT, percent finer in the solution</t>
  </si>
  <si>
    <t xml:space="preserve">Ws</t>
  </si>
  <si>
    <t xml:space="preserve">weight of soil in gr</t>
  </si>
  <si>
    <t xml:space="preserve">k</t>
  </si>
  <si>
    <t xml:space="preserve">PT=</t>
  </si>
  <si>
    <t xml:space="preserve">(1) * %passing through #200 Sieb / 100</t>
  </si>
  <si>
    <t xml:space="preserve">Berechnung von Korndichte, ρs</t>
  </si>
  <si>
    <t xml:space="preserve">Pyknometer 20 grad, Angagen in Gramm</t>
  </si>
  <si>
    <t xml:space="preserve">Probe</t>
  </si>
  <si>
    <t xml:space="preserve">m0</t>
  </si>
  <si>
    <t xml:space="preserve">Masse der trockenen Pyknometer</t>
  </si>
  <si>
    <t xml:space="preserve">m1</t>
  </si>
  <si>
    <t xml:space="preserve">Masse des Pyknometers, gefüllt mit Kontrollflüssigkeit</t>
  </si>
  <si>
    <t xml:space="preserve">m2</t>
  </si>
  <si>
    <t xml:space="preserve">Masse des Pyknometers mit der tockenen Probe</t>
  </si>
  <si>
    <t xml:space="preserve">m3</t>
  </si>
  <si>
    <t xml:space="preserve">Masse des Pyknometers mit der Porbe und gefüllt mit der Kontrollflüssigkeit</t>
  </si>
  <si>
    <t xml:space="preserve">m4</t>
  </si>
  <si>
    <t xml:space="preserve">Trockenmasse der Versuchsprobe</t>
  </si>
  <si>
    <t xml:space="preserve">ρL</t>
  </si>
  <si>
    <t xml:space="preserve">Dichte der Kontrolflüßigkeit bei Prüftemperatur</t>
  </si>
  <si>
    <t xml:space="preserve">Mg/m3</t>
  </si>
  <si>
    <t xml:space="preserve">ρs</t>
  </si>
  <si>
    <t xml:space="preserve">Korndichte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</si>
</sst>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0.00%"/>
    <numFmt numFmtId="167" formatCode="0.000"/>
    <numFmt numFmtId="168" formatCode="0.00"/>
    <numFmt numFmtId="169" formatCode="0.0"/>
    <numFmt numFmtId="170" formatCode="@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0"/>
      <color rgb="FF000000"/>
      <name val="Arial"/>
      <family val="2"/>
    </font>
    <font>
      <b val="true"/>
      <sz val="1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D0D0D0"/>
        <bgColor rgb="FFCCCCCC"/>
      </patternFill>
    </fill>
    <fill>
      <patternFill patternType="solid">
        <fgColor rgb="FF66FFFF"/>
        <bgColor rgb="FF00FFFF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04E4D"/>
      </patternFill>
    </fill>
    <fill>
      <patternFill patternType="solid">
        <fgColor rgb="FF4F9E00"/>
        <bgColor rgb="FF339966"/>
      </patternFill>
    </fill>
    <fill>
      <patternFill patternType="solid">
        <fgColor rgb="FFDDDDDD"/>
        <bgColor rgb="FFE8E8E8"/>
      </patternFill>
    </fill>
    <fill>
      <patternFill patternType="solid">
        <fgColor rgb="FFCCCCCC"/>
        <bgColor rgb="FFD0D0D0"/>
      </patternFill>
    </fill>
    <fill>
      <patternFill patternType="solid">
        <fgColor rgb="FFE8E8E8"/>
        <bgColor rgb="FFDDDDDD"/>
      </patternFill>
    </fill>
    <fill>
      <patternFill patternType="solid">
        <fgColor rgb="FF00E3E3"/>
        <bgColor rgb="FF00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6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7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9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9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8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7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9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1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8E8E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9E00"/>
      <rgbColor rgb="FF800080"/>
      <rgbColor rgb="FF008080"/>
      <rgbColor rgb="FFBABAB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0D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E3E3"/>
      <rgbColor rgb="FFCCFFFF"/>
      <rgbColor rgb="FFDDDDDD"/>
      <rgbColor rgb="FFFFFF99"/>
      <rgbColor rgb="FFCCCCCC"/>
      <rgbColor rgb="FFFF99CC"/>
      <rgbColor rgb="FFCC99FF"/>
      <rgbColor rgb="FFFFCC99"/>
      <rgbColor rgb="FF3366FF"/>
      <rgbColor rgb="FF66FFFF"/>
      <rgbColor rgb="FF72BF44"/>
      <rgbColor rgb="FFFFCC00"/>
      <rgbColor rgb="FFFF9900"/>
      <rgbColor rgb="FFF04E4D"/>
      <rgbColor rgb="FF666699"/>
      <rgbColor rgb="FFB3B3B3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'113-2 72-92'!$G$20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'113-2 72-92'!$G$21:$G$34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'113-2 72-92'!$F$21:$F$34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76753282"/>
        <c:axId val="18447343"/>
      </c:lineChart>
      <c:catAx>
        <c:axId val="76753282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8447343"/>
        <c:crosses val="autoZero"/>
        <c:auto val="1"/>
        <c:lblAlgn val="ctr"/>
        <c:lblOffset val="100"/>
      </c:catAx>
      <c:valAx>
        <c:axId val="18447343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6753282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'113-3 25-61'!$G$20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'113-3 25-61'!$G$21:$G$34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'113-3 25-61'!$F$21:$F$34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23281786"/>
        <c:axId val="59161444"/>
      </c:lineChart>
      <c:catAx>
        <c:axId val="23281786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9161444"/>
        <c:crosses val="autoZero"/>
        <c:auto val="1"/>
        <c:lblAlgn val="ctr"/>
        <c:lblOffset val="100"/>
      </c:catAx>
      <c:valAx>
        <c:axId val="59161444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3281786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'113-3 25-61_Schlämm'!$T$26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'113-3 25-61_Schlämm'!$T$27:$T$40</c:f>
              <c:strCache>
                <c:ptCount val="14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20,10</c:v>
                </c:pt>
                <c:pt idx="10">
                  <c:v>20,80</c:v>
                </c:pt>
                <c:pt idx="11">
                  <c:v>20,50</c:v>
                </c:pt>
                <c:pt idx="12">
                  <c:v>20,30</c:v>
                </c:pt>
                <c:pt idx="13">
                  <c:v/>
                </c:pt>
              </c:strCache>
            </c:strRef>
          </c:cat>
          <c:val>
            <c:numRef>
              <c:f>'113-3 25-61_Schlämm'!$S$27:$S$40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>2.8</c:v>
                </c:pt>
                <c:pt idx="10">
                  <c:v>4.6</c:v>
                </c:pt>
                <c:pt idx="11">
                  <c:v>6.1</c:v>
                </c:pt>
                <c:pt idx="12">
                  <c:v>8.6</c:v>
                </c:pt>
                <c:pt idx="13">
                  <c:v>11.6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67821066"/>
        <c:axId val="49408219"/>
      </c:lineChart>
      <c:catAx>
        <c:axId val="67821066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9408219"/>
        <c:crosses val="autoZero"/>
        <c:auto val="1"/>
        <c:lblAlgn val="ctr"/>
        <c:lblOffset val="100"/>
      </c:catAx>
      <c:valAx>
        <c:axId val="49408219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7821066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'115-2 7-23'!$G$20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'115-2 7-23'!$G$21:$G$34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'115-2 7-23'!$F$21:$F$34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16476543"/>
        <c:axId val="83084881"/>
      </c:lineChart>
      <c:catAx>
        <c:axId val="16476543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3084881"/>
        <c:crosses val="autoZero"/>
        <c:auto val="1"/>
        <c:lblAlgn val="ctr"/>
        <c:lblOffset val="100"/>
      </c:catAx>
      <c:valAx>
        <c:axId val="83084881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6476543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'115-2 42-98'!$G$20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'115-2 42-98'!$G$21:$G$34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'115-2 42-98'!$F$21:$F$34</c:f>
              <c:numCache>
                <c:formatCode>General</c:formatCode>
                <c:ptCount val="14"/>
                <c:pt idx="0">
                  <c:v>0.0442411517696462</c:v>
                </c:pt>
                <c:pt idx="1">
                  <c:v>0.0940311937612479</c:v>
                </c:pt>
                <c:pt idx="2">
                  <c:v>0.213107378524295</c:v>
                </c:pt>
                <c:pt idx="3">
                  <c:v>0.315386922615477</c:v>
                </c:pt>
                <c:pt idx="4">
                  <c:v>0.690611877624475</c:v>
                </c:pt>
                <c:pt idx="5">
                  <c:v>0.794691061787643</c:v>
                </c:pt>
                <c:pt idx="6">
                  <c:v>0.895170965806839</c:v>
                </c:pt>
                <c:pt idx="7">
                  <c:v>0.94871025794841</c:v>
                </c:pt>
                <c:pt idx="8">
                  <c:v>0.968356328734253</c:v>
                </c:pt>
                <c:pt idx="9">
                  <c:v>0.980653869226155</c:v>
                </c:pt>
                <c:pt idx="10">
                  <c:v>0.990401919616077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48597558"/>
        <c:axId val="53770931"/>
      </c:lineChart>
      <c:catAx>
        <c:axId val="48597558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3770931"/>
        <c:crosses val="autoZero"/>
        <c:auto val="1"/>
        <c:lblAlgn val="ctr"/>
        <c:lblOffset val="100"/>
      </c:catAx>
      <c:valAx>
        <c:axId val="53770931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8597558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'115-3 67-78'!$G$20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'115-3 67-78'!$G$21:$G$34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'115-3 67-78'!$F$21:$F$34</c:f>
              <c:numCache>
                <c:formatCode>General</c:formatCode>
                <c:ptCount val="14"/>
                <c:pt idx="0">
                  <c:v>0.0379362670713201</c:v>
                </c:pt>
                <c:pt idx="1">
                  <c:v>0.0647445624683863</c:v>
                </c:pt>
                <c:pt idx="2">
                  <c:v>0.101163378856854</c:v>
                </c:pt>
                <c:pt idx="3">
                  <c:v>0.124936772888214</c:v>
                </c:pt>
                <c:pt idx="4">
                  <c:v>0.213454729387961</c:v>
                </c:pt>
                <c:pt idx="5">
                  <c:v>0.25594334850784</c:v>
                </c:pt>
                <c:pt idx="6">
                  <c:v>0.357106727364694</c:v>
                </c:pt>
                <c:pt idx="7">
                  <c:v>0.538189175518462</c:v>
                </c:pt>
                <c:pt idx="8">
                  <c:v>0.685887708649469</c:v>
                </c:pt>
                <c:pt idx="9">
                  <c:v>0.787051087506323</c:v>
                </c:pt>
                <c:pt idx="10">
                  <c:v>0.843196762771876</c:v>
                </c:pt>
                <c:pt idx="11">
                  <c:v>0.937784522003035</c:v>
                </c:pt>
                <c:pt idx="12">
                  <c:v>0.937784522003035</c:v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55739248"/>
        <c:axId val="8595752"/>
      </c:lineChart>
      <c:catAx>
        <c:axId val="55739248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595752"/>
        <c:crosses val="autoZero"/>
        <c:auto val="1"/>
        <c:lblAlgn val="ctr"/>
        <c:lblOffset val="100"/>
      </c:catAx>
      <c:valAx>
        <c:axId val="8595752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5739248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'212-1 29-55'!$G$20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'212-1 29-55'!$G$21:$G$34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'212-1 29-55'!$F$21:$F$34</c:f>
              <c:numCache>
                <c:formatCode>General</c:formatCode>
                <c:ptCount val="14"/>
                <c:pt idx="0">
                  <c:v>0.254142790769707</c:v>
                </c:pt>
                <c:pt idx="1">
                  <c:v>0.471116617624284</c:v>
                </c:pt>
                <c:pt idx="2">
                  <c:v>0.597955706984668</c:v>
                </c:pt>
                <c:pt idx="3">
                  <c:v>0.636053894997677</c:v>
                </c:pt>
                <c:pt idx="4">
                  <c:v>0.710701564193898</c:v>
                </c:pt>
                <c:pt idx="5">
                  <c:v>0.723400960198235</c:v>
                </c:pt>
                <c:pt idx="6">
                  <c:v>0.744618243766455</c:v>
                </c:pt>
                <c:pt idx="7">
                  <c:v>0.791234319343348</c:v>
                </c:pt>
                <c:pt idx="8">
                  <c:v>0.819265912962676</c:v>
                </c:pt>
                <c:pt idx="9">
                  <c:v>0.839399101750039</c:v>
                </c:pt>
                <c:pt idx="10">
                  <c:v>0.848381601362862</c:v>
                </c:pt>
                <c:pt idx="11">
                  <c:v>0.928759485829333</c:v>
                </c:pt>
                <c:pt idx="12">
                  <c:v>0.937741985442156</c:v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28369565"/>
        <c:axId val="65779099"/>
      </c:lineChart>
      <c:catAx>
        <c:axId val="28369565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5779099"/>
        <c:crosses val="autoZero"/>
        <c:auto val="1"/>
        <c:lblAlgn val="ctr"/>
        <c:lblOffset val="100"/>
      </c:catAx>
      <c:valAx>
        <c:axId val="65779099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8369565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'212-1 55-84'!$G$20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'212-1 55-84'!$G$21:$G$34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'212-1 55-84'!$F$21:$F$34</c:f>
              <c:numCache>
                <c:formatCode>General</c:formatCode>
                <c:ptCount val="14"/>
                <c:pt idx="0">
                  <c:v>0.167810831426392</c:v>
                </c:pt>
                <c:pt idx="1">
                  <c:v>0.391914569031274</c:v>
                </c:pt>
                <c:pt idx="2">
                  <c:v>0.557437070938215</c:v>
                </c:pt>
                <c:pt idx="3">
                  <c:v>0.573302822273074</c:v>
                </c:pt>
                <c:pt idx="4">
                  <c:v>0.649885583524027</c:v>
                </c:pt>
                <c:pt idx="5">
                  <c:v>0.669260106788711</c:v>
                </c:pt>
                <c:pt idx="6">
                  <c:v>0.683142639206712</c:v>
                </c:pt>
                <c:pt idx="7">
                  <c:v>0.713348588863463</c:v>
                </c:pt>
                <c:pt idx="8">
                  <c:v>0.75118230358505</c:v>
                </c:pt>
                <c:pt idx="9">
                  <c:v>0.808543096872616</c:v>
                </c:pt>
                <c:pt idx="10">
                  <c:v>0.832341723874905</c:v>
                </c:pt>
                <c:pt idx="11">
                  <c:v>0.893363844393593</c:v>
                </c:pt>
                <c:pt idx="12">
                  <c:v>0.931350114416476</c:v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42027649"/>
        <c:axId val="30373941"/>
      </c:lineChart>
      <c:catAx>
        <c:axId val="42027649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0373941"/>
        <c:crosses val="autoZero"/>
        <c:auto val="1"/>
        <c:lblAlgn val="ctr"/>
        <c:lblOffset val="100"/>
      </c:catAx>
      <c:valAx>
        <c:axId val="30373941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2027649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'212-2 1-16'!$G$20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'212-2 1-16'!$G$21:$G$34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'212-2 1-16'!$F$21:$F$34</c:f>
              <c:numCache>
                <c:formatCode>General</c:formatCode>
                <c:ptCount val="14"/>
                <c:pt idx="0">
                  <c:v>0.103803131991052</c:v>
                </c:pt>
                <c:pt idx="1">
                  <c:v>0.189261744966443</c:v>
                </c:pt>
                <c:pt idx="2">
                  <c:v>0.25413870246085</c:v>
                </c:pt>
                <c:pt idx="3">
                  <c:v>0.265771812080537</c:v>
                </c:pt>
                <c:pt idx="4">
                  <c:v>0.333780760626398</c:v>
                </c:pt>
                <c:pt idx="5">
                  <c:v>0.357941834451902</c:v>
                </c:pt>
                <c:pt idx="6">
                  <c:v>0.4</c:v>
                </c:pt>
                <c:pt idx="7">
                  <c:v>0.476062639821029</c:v>
                </c:pt>
                <c:pt idx="8">
                  <c:v>0.566442953020134</c:v>
                </c:pt>
                <c:pt idx="9">
                  <c:v>0.618791946308725</c:v>
                </c:pt>
                <c:pt idx="10">
                  <c:v>0.666666666666667</c:v>
                </c:pt>
                <c:pt idx="11">
                  <c:v>0.824161073825503</c:v>
                </c:pt>
                <c:pt idx="12">
                  <c:v>0.88903803131991</c:v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25517892"/>
        <c:axId val="77227756"/>
      </c:lineChart>
      <c:catAx>
        <c:axId val="25517892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7227756"/>
        <c:crosses val="autoZero"/>
        <c:auto val="1"/>
        <c:lblAlgn val="ctr"/>
        <c:lblOffset val="100"/>
      </c:catAx>
      <c:valAx>
        <c:axId val="77227756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5517892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'411-3 0-107'!$G$20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'411-3 0-107'!$G$21:$G$34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'411-3 0-107'!$F$21:$F$34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38102461"/>
        <c:axId val="62774335"/>
      </c:lineChart>
      <c:catAx>
        <c:axId val="38102461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2774335"/>
        <c:crosses val="autoZero"/>
        <c:auto val="1"/>
        <c:lblAlgn val="ctr"/>
        <c:lblOffset val="100"/>
      </c:catAx>
      <c:valAx>
        <c:axId val="62774335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8102461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'411-5 80-105'!$G$20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'411-5 80-105'!$G$21:$G$34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'411-5 80-105'!$F$21:$F$34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11914227"/>
        <c:axId val="95958838"/>
      </c:lineChart>
      <c:catAx>
        <c:axId val="11914227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5958838"/>
        <c:crosses val="autoZero"/>
        <c:auto val="1"/>
        <c:lblAlgn val="ctr"/>
        <c:lblOffset val="100"/>
      </c:catAx>
      <c:valAx>
        <c:axId val="95958838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1914227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'412-2 42-61'!$G$20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'412-2 42-61'!$G$21:$G$34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'412-2 42-61'!$F$21:$F$34</c:f>
              <c:numCache>
                <c:formatCode>General</c:formatCode>
                <c:ptCount val="14"/>
                <c:pt idx="0">
                  <c:v>0.0800569800569803</c:v>
                </c:pt>
                <c:pt idx="1">
                  <c:v>0.266381766381767</c:v>
                </c:pt>
                <c:pt idx="2">
                  <c:v>0.385470085470086</c:v>
                </c:pt>
                <c:pt idx="3">
                  <c:v>0.394871794871795</c:v>
                </c:pt>
                <c:pt idx="4">
                  <c:v>0.465527065527066</c:v>
                </c:pt>
                <c:pt idx="5">
                  <c:v>0.475783475783476</c:v>
                </c:pt>
                <c:pt idx="6">
                  <c:v>0.493447293447294</c:v>
                </c:pt>
                <c:pt idx="7">
                  <c:v>0.530484330484331</c:v>
                </c:pt>
                <c:pt idx="8">
                  <c:v>0.573504273504274</c:v>
                </c:pt>
                <c:pt idx="9">
                  <c:v>0.616239316239316</c:v>
                </c:pt>
                <c:pt idx="10">
                  <c:v>0.640740740740741</c:v>
                </c:pt>
                <c:pt idx="11">
                  <c:v>0.797435897435897</c:v>
                </c:pt>
                <c:pt idx="12">
                  <c:v>0.935612535612536</c:v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84292350"/>
        <c:axId val="52513940"/>
      </c:lineChart>
      <c:catAx>
        <c:axId val="84292350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2513940"/>
        <c:crosses val="autoZero"/>
        <c:auto val="1"/>
        <c:lblAlgn val="ctr"/>
        <c:lblOffset val="100"/>
      </c:catAx>
      <c:valAx>
        <c:axId val="52513940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4292350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'412-1 87-93'!$G$20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'412-1 87-93'!$G$21:$G$34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'412-1 87-93'!$F$21:$F$34</c:f>
              <c:numCache>
                <c:formatCode>General</c:formatCode>
                <c:ptCount val="14"/>
                <c:pt idx="0">
                  <c:v>0.255963894261767</c:v>
                </c:pt>
                <c:pt idx="1">
                  <c:v>0.41779497098646</c:v>
                </c:pt>
                <c:pt idx="2">
                  <c:v>0.484203739522888</c:v>
                </c:pt>
                <c:pt idx="3">
                  <c:v>0.509348807221148</c:v>
                </c:pt>
                <c:pt idx="4">
                  <c:v>0.566731141199226</c:v>
                </c:pt>
                <c:pt idx="5">
                  <c:v>0.578981302385558</c:v>
                </c:pt>
                <c:pt idx="6">
                  <c:v>0.602192134107028</c:v>
                </c:pt>
                <c:pt idx="7">
                  <c:v>0.639587362991618</c:v>
                </c:pt>
                <c:pt idx="8">
                  <c:v>0.669890393294649</c:v>
                </c:pt>
                <c:pt idx="9">
                  <c:v>0.686009026434558</c:v>
                </c:pt>
                <c:pt idx="10">
                  <c:v>0.709864603481625</c:v>
                </c:pt>
                <c:pt idx="11">
                  <c:v>0.961960025789813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88003912"/>
        <c:axId val="10116326"/>
      </c:lineChart>
      <c:catAx>
        <c:axId val="88003912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0116326"/>
        <c:crosses val="autoZero"/>
        <c:auto val="1"/>
        <c:lblAlgn val="ctr"/>
        <c:lblOffset val="100"/>
      </c:catAx>
      <c:valAx>
        <c:axId val="10116326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8003912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'511-1 15-40'!$G$20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'511-1 15-40'!$G$21:$G$34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'511-1 15-40'!$F$21:$F$34</c:f>
              <c:numCache>
                <c:formatCode>General</c:formatCode>
                <c:ptCount val="14"/>
                <c:pt idx="0">
                  <c:v>0.126396917148362</c:v>
                </c:pt>
                <c:pt idx="1">
                  <c:v>0.359537572254335</c:v>
                </c:pt>
                <c:pt idx="2">
                  <c:v>0.539884393063584</c:v>
                </c:pt>
                <c:pt idx="3">
                  <c:v>0.576107899807322</c:v>
                </c:pt>
                <c:pt idx="4">
                  <c:v>0.638150289017341</c:v>
                </c:pt>
                <c:pt idx="5">
                  <c:v>0.647784200385357</c:v>
                </c:pt>
                <c:pt idx="6">
                  <c:v>0.667822736030829</c:v>
                </c:pt>
                <c:pt idx="7">
                  <c:v>0.695953757225434</c:v>
                </c:pt>
                <c:pt idx="8">
                  <c:v>0.71868978805395</c:v>
                </c:pt>
                <c:pt idx="9">
                  <c:v>0.736416184971098</c:v>
                </c:pt>
                <c:pt idx="10">
                  <c:v>0.753371868978805</c:v>
                </c:pt>
                <c:pt idx="11">
                  <c:v>0.82466281310212</c:v>
                </c:pt>
                <c:pt idx="12">
                  <c:v>0.872447013487476</c:v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48817132"/>
        <c:axId val="33435982"/>
      </c:lineChart>
      <c:catAx>
        <c:axId val="48817132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3435982"/>
        <c:crosses val="autoZero"/>
        <c:auto val="1"/>
        <c:lblAlgn val="ctr"/>
        <c:lblOffset val="100"/>
      </c:catAx>
      <c:valAx>
        <c:axId val="33435982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8817132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'511-1 40-107'!$G$20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'511-1 40-107'!$G$21:$G$35</c:f>
              <c:strCache>
                <c:ptCount val="15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>31,50</c:v>
                </c:pt>
                <c:pt idx="14">
                  <c:v/>
                </c:pt>
              </c:strCache>
            </c:strRef>
          </c:cat>
          <c:val>
            <c:numRef>
              <c:f>'511-1 40-107'!$F$21:$F$35</c:f>
              <c:numCache>
                <c:formatCode>General</c:formatCode>
                <c:ptCount val="15"/>
                <c:pt idx="0">
                  <c:v>0.167711598746082</c:v>
                </c:pt>
                <c:pt idx="1">
                  <c:v>0.306426332288401</c:v>
                </c:pt>
                <c:pt idx="2">
                  <c:v>0.478230581678858</c:v>
                </c:pt>
                <c:pt idx="3">
                  <c:v>0.559561128526646</c:v>
                </c:pt>
                <c:pt idx="4">
                  <c:v>0.732584465343086</c:v>
                </c:pt>
                <c:pt idx="5">
                  <c:v>0.753918495297806</c:v>
                </c:pt>
                <c:pt idx="6">
                  <c:v>0.777168234064786</c:v>
                </c:pt>
                <c:pt idx="7">
                  <c:v>0.805033089515848</c:v>
                </c:pt>
                <c:pt idx="8">
                  <c:v>0.83307210031348</c:v>
                </c:pt>
                <c:pt idx="9">
                  <c:v>0.850487634970393</c:v>
                </c:pt>
                <c:pt idx="10">
                  <c:v>0.857540926506444</c:v>
                </c:pt>
                <c:pt idx="11">
                  <c:v>0.869557645419714</c:v>
                </c:pt>
                <c:pt idx="12">
                  <c:v>0.873737373737374</c:v>
                </c:pt>
                <c:pt idx="13">
                  <c:v>0.88662486938349</c:v>
                </c:pt>
                <c:pt idx="14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23504108"/>
        <c:axId val="56494566"/>
      </c:lineChart>
      <c:catAx>
        <c:axId val="23504108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6494566"/>
        <c:crosses val="autoZero"/>
        <c:auto val="1"/>
        <c:lblAlgn val="ctr"/>
        <c:lblOffset val="100"/>
      </c:catAx>
      <c:valAx>
        <c:axId val="56494566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3504108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'511-2 10-107'!$G$20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'511-2 10-107'!$G$21:$G$34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'511-2 10-107'!$F$21:$F$34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12108385"/>
        <c:axId val="56740911"/>
      </c:lineChart>
      <c:catAx>
        <c:axId val="12108385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6740911"/>
        <c:crosses val="autoZero"/>
        <c:auto val="1"/>
        <c:lblAlgn val="ctr"/>
        <c:lblOffset val="100"/>
      </c:catAx>
      <c:valAx>
        <c:axId val="56740911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2108385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'512-4 53-93'!$G$20</c:f>
              <c:strCache>
                <c:ptCount val="1"/>
                <c:pt idx="0">
                  <c:v>Maschenweite, mm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'512-4 53-93'!$G$21:$G$34</c:f>
              <c:strCache>
                <c:ptCount val="14"/>
                <c:pt idx="0">
                  <c:v>0,063</c:v>
                </c:pt>
                <c:pt idx="1">
                  <c:v>0,125</c:v>
                </c:pt>
                <c:pt idx="2">
                  <c:v>0,20</c:v>
                </c:pt>
                <c:pt idx="3">
                  <c:v>0,25</c:v>
                </c:pt>
                <c:pt idx="4">
                  <c:v>0,50</c:v>
                </c:pt>
                <c:pt idx="5">
                  <c:v>0,63</c:v>
                </c:pt>
                <c:pt idx="6">
                  <c:v>1,00</c:v>
                </c:pt>
                <c:pt idx="7">
                  <c:v>2,00</c:v>
                </c:pt>
                <c:pt idx="8">
                  <c:v>4,00</c:v>
                </c:pt>
                <c:pt idx="9">
                  <c:v>6,30</c:v>
                </c:pt>
                <c:pt idx="10">
                  <c:v>8,00</c:v>
                </c:pt>
                <c:pt idx="11">
                  <c:v>16,00</c:v>
                </c:pt>
                <c:pt idx="12">
                  <c:v>20,00</c:v>
                </c:pt>
                <c:pt idx="13">
                  <c:v/>
                </c:pt>
              </c:strCache>
            </c:strRef>
          </c:cat>
          <c:val>
            <c:numRef>
              <c:f>'512-4 53-93'!$F$21:$F$34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85551083"/>
        <c:axId val="35206716"/>
      </c:lineChart>
      <c:catAx>
        <c:axId val="85551083"/>
        <c:scaling>
          <c:orientation val="minMax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0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5206716"/>
        <c:crosses val="autoZero"/>
        <c:auto val="1"/>
        <c:lblAlgn val="ctr"/>
        <c:lblOffset val="100"/>
      </c:catAx>
      <c:valAx>
        <c:axId val="35206716"/>
        <c:scaling>
          <c:orientation val="minMax"/>
          <c:max val="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minorGridlines>
          <c:spPr>
            <a:ln w="6480">
              <a:solidFill>
                <a:srgbClr val="dddddd"/>
              </a:solidFill>
              <a:round/>
            </a:ln>
          </c:spPr>
        </c:minorGridlines>
        <c:numFmt formatCode="0.00%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lang="el-GR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5551083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l-GR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8.xml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chart" Target="../charts/chart27.xml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chart" Target="../charts/chart28.xml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chart" Target="../charts/chart29.xml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chart" Target="../charts/chart30.xml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chart" Target="../charts/chart31.xml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chart" Target="../charts/chart32.xml"/>
</Relationships>
</file>

<file path=xl/drawings/_rels/drawing16.xml.rels><?xml version="1.0" encoding="UTF-8"?>
<Relationships xmlns="http://schemas.openxmlformats.org/package/2006/relationships"><Relationship Id="rId1" Type="http://schemas.openxmlformats.org/officeDocument/2006/relationships/chart" Target="../charts/chart33.xml"/>
</Relationships>
</file>

<file path=xl/drawings/_rels/drawing17.xml.rels><?xml version="1.0" encoding="UTF-8"?>
<Relationships xmlns="http://schemas.openxmlformats.org/package/2006/relationships"><Relationship Id="rId1" Type="http://schemas.openxmlformats.org/officeDocument/2006/relationships/chart" Target="../charts/chart34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9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0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21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22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23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24.xml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25.xml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chart" Target="../charts/chart2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95400</xdr:rowOff>
    </xdr:from>
    <xdr:to>
      <xdr:col>18</xdr:col>
      <xdr:colOff>73800</xdr:colOff>
      <xdr:row>33</xdr:row>
      <xdr:rowOff>107280</xdr:rowOff>
    </xdr:to>
    <xdr:graphicFrame>
      <xdr:nvGraphicFramePr>
        <xdr:cNvPr id="0" name="Diagramm 1"/>
        <xdr:cNvGraphicFramePr/>
      </xdr:nvGraphicFramePr>
      <xdr:xfrm>
        <a:off x="10796760" y="219060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95400</xdr:rowOff>
    </xdr:from>
    <xdr:to>
      <xdr:col>18</xdr:col>
      <xdr:colOff>73800</xdr:colOff>
      <xdr:row>33</xdr:row>
      <xdr:rowOff>107280</xdr:rowOff>
    </xdr:to>
    <xdr:graphicFrame>
      <xdr:nvGraphicFramePr>
        <xdr:cNvPr id="9" name="Diagramm 7"/>
        <xdr:cNvGraphicFramePr/>
      </xdr:nvGraphicFramePr>
      <xdr:xfrm>
        <a:off x="10796760" y="219060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95400</xdr:rowOff>
    </xdr:from>
    <xdr:to>
      <xdr:col>18</xdr:col>
      <xdr:colOff>73800</xdr:colOff>
      <xdr:row>33</xdr:row>
      <xdr:rowOff>107280</xdr:rowOff>
    </xdr:to>
    <xdr:graphicFrame>
      <xdr:nvGraphicFramePr>
        <xdr:cNvPr id="10" name="Diagramm 8"/>
        <xdr:cNvGraphicFramePr/>
      </xdr:nvGraphicFramePr>
      <xdr:xfrm>
        <a:off x="10796760" y="219060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95400</xdr:rowOff>
    </xdr:from>
    <xdr:to>
      <xdr:col>18</xdr:col>
      <xdr:colOff>73800</xdr:colOff>
      <xdr:row>33</xdr:row>
      <xdr:rowOff>107280</xdr:rowOff>
    </xdr:to>
    <xdr:graphicFrame>
      <xdr:nvGraphicFramePr>
        <xdr:cNvPr id="11" name="Diagramm 9"/>
        <xdr:cNvGraphicFramePr/>
      </xdr:nvGraphicFramePr>
      <xdr:xfrm>
        <a:off x="10796760" y="219060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95400</xdr:rowOff>
    </xdr:from>
    <xdr:to>
      <xdr:col>18</xdr:col>
      <xdr:colOff>73800</xdr:colOff>
      <xdr:row>33</xdr:row>
      <xdr:rowOff>107280</xdr:rowOff>
    </xdr:to>
    <xdr:graphicFrame>
      <xdr:nvGraphicFramePr>
        <xdr:cNvPr id="12" name="Diagramm 10"/>
        <xdr:cNvGraphicFramePr/>
      </xdr:nvGraphicFramePr>
      <xdr:xfrm>
        <a:off x="10796760" y="219060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95400</xdr:rowOff>
    </xdr:from>
    <xdr:to>
      <xdr:col>18</xdr:col>
      <xdr:colOff>73800</xdr:colOff>
      <xdr:row>33</xdr:row>
      <xdr:rowOff>107280</xdr:rowOff>
    </xdr:to>
    <xdr:graphicFrame>
      <xdr:nvGraphicFramePr>
        <xdr:cNvPr id="13" name="Diagramm 11"/>
        <xdr:cNvGraphicFramePr/>
      </xdr:nvGraphicFramePr>
      <xdr:xfrm>
        <a:off x="10796760" y="219060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95400</xdr:rowOff>
    </xdr:from>
    <xdr:to>
      <xdr:col>18</xdr:col>
      <xdr:colOff>73800</xdr:colOff>
      <xdr:row>33</xdr:row>
      <xdr:rowOff>107280</xdr:rowOff>
    </xdr:to>
    <xdr:graphicFrame>
      <xdr:nvGraphicFramePr>
        <xdr:cNvPr id="14" name="Diagramm 12"/>
        <xdr:cNvGraphicFramePr/>
      </xdr:nvGraphicFramePr>
      <xdr:xfrm>
        <a:off x="10796760" y="219060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95400</xdr:rowOff>
    </xdr:from>
    <xdr:to>
      <xdr:col>18</xdr:col>
      <xdr:colOff>73800</xdr:colOff>
      <xdr:row>33</xdr:row>
      <xdr:rowOff>107280</xdr:rowOff>
    </xdr:to>
    <xdr:graphicFrame>
      <xdr:nvGraphicFramePr>
        <xdr:cNvPr id="15" name="Diagramm 13"/>
        <xdr:cNvGraphicFramePr/>
      </xdr:nvGraphicFramePr>
      <xdr:xfrm>
        <a:off x="10796760" y="219060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95400</xdr:rowOff>
    </xdr:from>
    <xdr:to>
      <xdr:col>18</xdr:col>
      <xdr:colOff>73800</xdr:colOff>
      <xdr:row>33</xdr:row>
      <xdr:rowOff>107280</xdr:rowOff>
    </xdr:to>
    <xdr:graphicFrame>
      <xdr:nvGraphicFramePr>
        <xdr:cNvPr id="16" name="Diagramm 14"/>
        <xdr:cNvGraphicFramePr/>
      </xdr:nvGraphicFramePr>
      <xdr:xfrm>
        <a:off x="10796760" y="219060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12</xdr:col>
      <xdr:colOff>265680</xdr:colOff>
      <xdr:row>51</xdr:row>
      <xdr:rowOff>132120</xdr:rowOff>
    </xdr:to>
    <xdr:sp>
      <xdr:nvSpPr>
        <xdr:cNvPr id="17" name="CustomShape 1" hidden="1"/>
        <xdr:cNvSpPr/>
      </xdr:nvSpPr>
      <xdr:spPr>
        <a:xfrm>
          <a:off x="0" y="0"/>
          <a:ext cx="11243520" cy="10234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95400</xdr:rowOff>
    </xdr:from>
    <xdr:to>
      <xdr:col>18</xdr:col>
      <xdr:colOff>73800</xdr:colOff>
      <xdr:row>33</xdr:row>
      <xdr:rowOff>107280</xdr:rowOff>
    </xdr:to>
    <xdr:graphicFrame>
      <xdr:nvGraphicFramePr>
        <xdr:cNvPr id="1" name="Diagramm 1"/>
        <xdr:cNvGraphicFramePr/>
      </xdr:nvGraphicFramePr>
      <xdr:xfrm>
        <a:off x="10796760" y="219060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21</xdr:col>
      <xdr:colOff>52920</xdr:colOff>
      <xdr:row>10</xdr:row>
      <xdr:rowOff>96480</xdr:rowOff>
    </xdr:from>
    <xdr:to>
      <xdr:col>31</xdr:col>
      <xdr:colOff>74880</xdr:colOff>
      <xdr:row>39</xdr:row>
      <xdr:rowOff>105840</xdr:rowOff>
    </xdr:to>
    <xdr:graphicFrame>
      <xdr:nvGraphicFramePr>
        <xdr:cNvPr id="2" name="Diagramm 1"/>
        <xdr:cNvGraphicFramePr/>
      </xdr:nvGraphicFramePr>
      <xdr:xfrm>
        <a:off x="32829480" y="2151720"/>
        <a:ext cx="8188200" cy="5533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95400</xdr:rowOff>
    </xdr:from>
    <xdr:to>
      <xdr:col>18</xdr:col>
      <xdr:colOff>73800</xdr:colOff>
      <xdr:row>33</xdr:row>
      <xdr:rowOff>107280</xdr:rowOff>
    </xdr:to>
    <xdr:graphicFrame>
      <xdr:nvGraphicFramePr>
        <xdr:cNvPr id="3" name="Diagramm 1"/>
        <xdr:cNvGraphicFramePr/>
      </xdr:nvGraphicFramePr>
      <xdr:xfrm>
        <a:off x="10796760" y="219060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52560</xdr:colOff>
      <xdr:row>10</xdr:row>
      <xdr:rowOff>95040</xdr:rowOff>
    </xdr:from>
    <xdr:to>
      <xdr:col>18</xdr:col>
      <xdr:colOff>73800</xdr:colOff>
      <xdr:row>33</xdr:row>
      <xdr:rowOff>106920</xdr:rowOff>
    </xdr:to>
    <xdr:graphicFrame>
      <xdr:nvGraphicFramePr>
        <xdr:cNvPr id="4" name="Diagramm 2"/>
        <xdr:cNvGraphicFramePr/>
      </xdr:nvGraphicFramePr>
      <xdr:xfrm>
        <a:off x="10797120" y="2240640"/>
        <a:ext cx="818748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95400</xdr:rowOff>
    </xdr:from>
    <xdr:to>
      <xdr:col>18</xdr:col>
      <xdr:colOff>73800</xdr:colOff>
      <xdr:row>33</xdr:row>
      <xdr:rowOff>107280</xdr:rowOff>
    </xdr:to>
    <xdr:graphicFrame>
      <xdr:nvGraphicFramePr>
        <xdr:cNvPr id="5" name="Diagramm 3"/>
        <xdr:cNvGraphicFramePr/>
      </xdr:nvGraphicFramePr>
      <xdr:xfrm>
        <a:off x="10796760" y="219060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95400</xdr:rowOff>
    </xdr:from>
    <xdr:to>
      <xdr:col>18</xdr:col>
      <xdr:colOff>73800</xdr:colOff>
      <xdr:row>33</xdr:row>
      <xdr:rowOff>107280</xdr:rowOff>
    </xdr:to>
    <xdr:graphicFrame>
      <xdr:nvGraphicFramePr>
        <xdr:cNvPr id="6" name="Diagramm 4"/>
        <xdr:cNvGraphicFramePr/>
      </xdr:nvGraphicFramePr>
      <xdr:xfrm>
        <a:off x="10796760" y="219060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95400</xdr:rowOff>
    </xdr:from>
    <xdr:to>
      <xdr:col>18</xdr:col>
      <xdr:colOff>73800</xdr:colOff>
      <xdr:row>33</xdr:row>
      <xdr:rowOff>107280</xdr:rowOff>
    </xdr:to>
    <xdr:graphicFrame>
      <xdr:nvGraphicFramePr>
        <xdr:cNvPr id="7" name="Diagramm 5"/>
        <xdr:cNvGraphicFramePr/>
      </xdr:nvGraphicFramePr>
      <xdr:xfrm>
        <a:off x="10796760" y="219060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52200</xdr:colOff>
      <xdr:row>10</xdr:row>
      <xdr:rowOff>44640</xdr:rowOff>
    </xdr:from>
    <xdr:to>
      <xdr:col>18</xdr:col>
      <xdr:colOff>73800</xdr:colOff>
      <xdr:row>33</xdr:row>
      <xdr:rowOff>56520</xdr:rowOff>
    </xdr:to>
    <xdr:graphicFrame>
      <xdr:nvGraphicFramePr>
        <xdr:cNvPr id="8" name="Diagramm 6"/>
        <xdr:cNvGraphicFramePr/>
      </xdr:nvGraphicFramePr>
      <xdr:xfrm>
        <a:off x="10796760" y="2139840"/>
        <a:ext cx="8187840" cy="460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comments" Target="../comments19.xml"/><Relationship Id="rId2" Type="http://schemas.openxmlformats.org/officeDocument/2006/relationships/drawing" Target="../drawings/drawing18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" activeCellId="0" sqref="K1"/>
    </sheetView>
  </sheetViews>
  <sheetFormatPr defaultRowHeight="12.8" zeroHeight="false" outlineLevelRow="0" outlineLevelCol="0"/>
  <cols>
    <col collapsed="false" customWidth="true" hidden="false" outlineLevel="0" max="1" min="1" style="0" width="2.99"/>
    <col collapsed="false" customWidth="true" hidden="false" outlineLevel="0" max="4" min="2" style="0" width="8.67"/>
    <col collapsed="false" customWidth="false" hidden="false" outlineLevel="0" max="6" min="5" style="1" width="11.57"/>
    <col collapsed="false" customWidth="true" hidden="false" outlineLevel="0" max="7" min="7" style="0" width="12.86"/>
    <col collapsed="false" customWidth="true" hidden="false" outlineLevel="0" max="8" min="8" style="0" width="17.4"/>
    <col collapsed="false" customWidth="false" hidden="false" outlineLevel="0" max="9" min="9" style="2" width="11.57"/>
    <col collapsed="false" customWidth="false" hidden="false" outlineLevel="0" max="10" min="10" style="3" width="11.57"/>
    <col collapsed="false" customWidth="true" hidden="false" outlineLevel="0" max="1025" min="11" style="0" width="8.67"/>
  </cols>
  <sheetData>
    <row r="1" s="2" customFormat="true" ht="68.65" hidden="false" customHeight="false" outlineLevel="0" collapsed="false">
      <c r="A1" s="4"/>
      <c r="B1" s="5"/>
      <c r="C1" s="6" t="s">
        <v>0</v>
      </c>
      <c r="D1" s="6" t="s">
        <v>1</v>
      </c>
      <c r="E1" s="6" t="s">
        <v>2</v>
      </c>
      <c r="F1" s="6" t="s">
        <v>3</v>
      </c>
      <c r="G1" s="7" t="s">
        <v>4</v>
      </c>
      <c r="H1" s="8" t="s">
        <v>5</v>
      </c>
      <c r="I1" s="2" t="s">
        <v>6</v>
      </c>
      <c r="J1" s="2" t="s">
        <v>7</v>
      </c>
      <c r="K1" s="2" t="s">
        <v>8</v>
      </c>
    </row>
    <row r="2" customFormat="false" ht="12.8" hidden="false" customHeight="false" outlineLevel="0" collapsed="false">
      <c r="A2" s="9" t="n">
        <v>1</v>
      </c>
      <c r="B2" s="10"/>
      <c r="C2" s="11" t="s">
        <v>9</v>
      </c>
      <c r="D2" s="11" t="s">
        <v>10</v>
      </c>
      <c r="E2" s="12" t="n">
        <v>527</v>
      </c>
      <c r="F2" s="12"/>
      <c r="G2" s="13"/>
      <c r="H2" s="14" t="s">
        <v>11</v>
      </c>
    </row>
    <row r="3" customFormat="false" ht="12.8" hidden="false" customHeight="false" outlineLevel="0" collapsed="false">
      <c r="A3" s="9" t="n">
        <v>2</v>
      </c>
      <c r="B3" s="15" t="s">
        <v>12</v>
      </c>
      <c r="C3" s="16" t="s">
        <v>13</v>
      </c>
      <c r="D3" s="16" t="s">
        <v>14</v>
      </c>
      <c r="E3" s="17" t="n">
        <v>532</v>
      </c>
      <c r="F3" s="17"/>
      <c r="G3" s="18"/>
      <c r="H3" s="19" t="s">
        <v>15</v>
      </c>
      <c r="K3" s="0" t="s">
        <v>16</v>
      </c>
    </row>
    <row r="4" customFormat="false" ht="12.8" hidden="false" customHeight="false" outlineLevel="0" collapsed="false">
      <c r="A4" s="9" t="n">
        <v>3</v>
      </c>
      <c r="B4" s="20"/>
      <c r="C4" s="21" t="s">
        <v>17</v>
      </c>
      <c r="D4" s="21" t="s">
        <v>18</v>
      </c>
      <c r="E4" s="22" t="n">
        <v>312</v>
      </c>
      <c r="F4" s="22"/>
      <c r="G4" s="23"/>
      <c r="H4" s="9" t="s">
        <v>15</v>
      </c>
      <c r="J4" s="3" t="n">
        <v>217.5</v>
      </c>
      <c r="K4" s="0" t="s">
        <v>16</v>
      </c>
    </row>
    <row r="5" customFormat="false" ht="12.8" hidden="false" customHeight="false" outlineLevel="0" collapsed="false">
      <c r="A5" s="9" t="n">
        <v>4</v>
      </c>
      <c r="B5" s="24"/>
      <c r="C5" s="25" t="s">
        <v>17</v>
      </c>
      <c r="D5" s="25" t="s">
        <v>19</v>
      </c>
      <c r="E5" s="26" t="n">
        <v>909</v>
      </c>
      <c r="F5" s="26" t="s">
        <v>20</v>
      </c>
      <c r="G5" s="27" t="n">
        <v>43510</v>
      </c>
      <c r="H5" s="28" t="s">
        <v>21</v>
      </c>
      <c r="I5" s="29" t="s">
        <v>22</v>
      </c>
      <c r="J5" s="30"/>
    </row>
    <row r="6" customFormat="false" ht="12.8" hidden="false" customHeight="false" outlineLevel="0" collapsed="false">
      <c r="A6" s="9" t="n">
        <v>5</v>
      </c>
      <c r="B6" s="31"/>
      <c r="C6" s="32" t="s">
        <v>23</v>
      </c>
      <c r="D6" s="32" t="s">
        <v>24</v>
      </c>
      <c r="E6" s="33"/>
      <c r="F6" s="33" t="s">
        <v>20</v>
      </c>
      <c r="G6" s="34" t="n">
        <v>43510</v>
      </c>
      <c r="H6" s="35" t="s">
        <v>21</v>
      </c>
      <c r="I6" s="29" t="s">
        <v>22</v>
      </c>
      <c r="J6" s="30"/>
    </row>
    <row r="7" customFormat="false" ht="12.8" hidden="false" customHeight="false" outlineLevel="0" collapsed="false">
      <c r="A7" s="9" t="n">
        <v>6</v>
      </c>
      <c r="B7" s="36"/>
      <c r="C7" s="37" t="s">
        <v>25</v>
      </c>
      <c r="D7" s="37" t="s">
        <v>26</v>
      </c>
      <c r="E7" s="38" t="n">
        <v>725</v>
      </c>
      <c r="F7" s="38" t="s">
        <v>20</v>
      </c>
      <c r="G7" s="39" t="n">
        <v>43509</v>
      </c>
      <c r="H7" s="40" t="s">
        <v>21</v>
      </c>
      <c r="I7" s="41" t="s">
        <v>22</v>
      </c>
      <c r="J7" s="42"/>
    </row>
    <row r="8" customFormat="false" ht="12.8" hidden="false" customHeight="false" outlineLevel="0" collapsed="false">
      <c r="A8" s="9" t="n">
        <v>7</v>
      </c>
      <c r="B8" s="43"/>
      <c r="C8" s="44" t="s">
        <v>25</v>
      </c>
      <c r="D8" s="44" t="s">
        <v>27</v>
      </c>
      <c r="E8" s="45" t="n">
        <v>763</v>
      </c>
      <c r="F8" s="45" t="s">
        <v>20</v>
      </c>
      <c r="G8" s="46" t="s">
        <v>28</v>
      </c>
      <c r="H8" s="47" t="s">
        <v>21</v>
      </c>
      <c r="I8" s="48" t="s">
        <v>22</v>
      </c>
      <c r="J8" s="49"/>
    </row>
    <row r="9" customFormat="false" ht="12.8" hidden="false" customHeight="false" outlineLevel="0" collapsed="false">
      <c r="A9" s="9" t="n">
        <v>8</v>
      </c>
      <c r="B9" s="50"/>
      <c r="C9" s="51" t="s">
        <v>29</v>
      </c>
      <c r="D9" s="51" t="s">
        <v>30</v>
      </c>
      <c r="E9" s="52" t="n">
        <v>206</v>
      </c>
      <c r="F9" s="52" t="s">
        <v>20</v>
      </c>
      <c r="G9" s="53" t="n">
        <v>43509</v>
      </c>
      <c r="H9" s="54" t="s">
        <v>21</v>
      </c>
      <c r="I9" s="48" t="s">
        <v>22</v>
      </c>
      <c r="J9" s="49"/>
    </row>
    <row r="10" customFormat="false" ht="12.8" hidden="false" customHeight="false" outlineLevel="0" collapsed="false">
      <c r="A10" s="9" t="n">
        <v>9</v>
      </c>
      <c r="B10" s="10"/>
      <c r="C10" s="11" t="s">
        <v>31</v>
      </c>
      <c r="D10" s="11" t="s">
        <v>32</v>
      </c>
      <c r="E10" s="12" t="n">
        <v>1978</v>
      </c>
      <c r="F10" s="12"/>
      <c r="G10" s="13"/>
      <c r="H10" s="14" t="s">
        <v>15</v>
      </c>
    </row>
    <row r="11" customFormat="false" ht="12.8" hidden="false" customHeight="false" outlineLevel="0" collapsed="false">
      <c r="A11" s="9" t="n">
        <v>10</v>
      </c>
      <c r="B11" s="20"/>
      <c r="C11" s="21" t="s">
        <v>33</v>
      </c>
      <c r="D11" s="21" t="s">
        <v>34</v>
      </c>
      <c r="E11" s="22" t="n">
        <v>1044</v>
      </c>
      <c r="F11" s="22"/>
      <c r="G11" s="23"/>
      <c r="H11" s="9" t="s">
        <v>15</v>
      </c>
      <c r="J11" s="3" t="n">
        <v>734.1</v>
      </c>
      <c r="K11" s="0" t="s">
        <v>16</v>
      </c>
    </row>
    <row r="12" s="56" customFormat="true" ht="12.8" hidden="false" customHeight="false" outlineLevel="0" collapsed="false">
      <c r="A12" s="19" t="n">
        <v>11</v>
      </c>
      <c r="B12" s="24"/>
      <c r="C12" s="25" t="s">
        <v>35</v>
      </c>
      <c r="D12" s="25" t="s">
        <v>36</v>
      </c>
      <c r="E12" s="26" t="n">
        <v>196</v>
      </c>
      <c r="F12" s="26" t="s">
        <v>20</v>
      </c>
      <c r="G12" s="27" t="n">
        <v>43510</v>
      </c>
      <c r="H12" s="28" t="s">
        <v>21</v>
      </c>
      <c r="I12" s="29" t="s">
        <v>22</v>
      </c>
      <c r="J12" s="55"/>
    </row>
    <row r="13" customFormat="false" ht="12.8" hidden="false" customHeight="false" outlineLevel="0" collapsed="false">
      <c r="A13" s="19" t="n">
        <v>12</v>
      </c>
      <c r="B13" s="57" t="s">
        <v>12</v>
      </c>
      <c r="C13" s="51" t="s">
        <v>37</v>
      </c>
      <c r="D13" s="51" t="s">
        <v>38</v>
      </c>
      <c r="E13" s="52" t="n">
        <v>439</v>
      </c>
      <c r="F13" s="52" t="s">
        <v>20</v>
      </c>
      <c r="G13" s="58" t="n">
        <v>43558</v>
      </c>
      <c r="H13" s="54" t="s">
        <v>21</v>
      </c>
      <c r="I13" s="48" t="s">
        <v>22</v>
      </c>
      <c r="J13" s="49"/>
    </row>
    <row r="14" customFormat="false" ht="12.8" hidden="false" customHeight="false" outlineLevel="0" collapsed="false">
      <c r="A14" s="19" t="n">
        <v>13</v>
      </c>
      <c r="B14" s="59"/>
      <c r="C14" s="60" t="s">
        <v>39</v>
      </c>
      <c r="D14" s="60" t="s">
        <v>40</v>
      </c>
      <c r="E14" s="61" t="n">
        <v>367</v>
      </c>
      <c r="F14" s="61" t="s">
        <v>20</v>
      </c>
      <c r="G14" s="62" t="n">
        <v>43510</v>
      </c>
      <c r="H14" s="63" t="s">
        <v>21</v>
      </c>
      <c r="I14" s="48" t="s">
        <v>22</v>
      </c>
      <c r="J14" s="49"/>
    </row>
    <row r="15" customFormat="false" ht="12.8" hidden="false" customHeight="false" outlineLevel="0" collapsed="false">
      <c r="A15" s="19" t="n">
        <v>14</v>
      </c>
      <c r="B15" s="43"/>
      <c r="C15" s="44" t="s">
        <v>39</v>
      </c>
      <c r="D15" s="44" t="s">
        <v>41</v>
      </c>
      <c r="E15" s="45" t="n">
        <v>1161</v>
      </c>
      <c r="F15" s="45" t="s">
        <v>20</v>
      </c>
      <c r="G15" s="64" t="n">
        <v>43510</v>
      </c>
      <c r="H15" s="47" t="s">
        <v>21</v>
      </c>
      <c r="I15" s="48" t="s">
        <v>22</v>
      </c>
      <c r="J15" s="49"/>
    </row>
    <row r="16" customFormat="false" ht="12.8" hidden="false" customHeight="false" outlineLevel="0" collapsed="false">
      <c r="A16" s="19" t="n">
        <v>15</v>
      </c>
      <c r="B16" s="65"/>
      <c r="C16" s="66" t="s">
        <v>42</v>
      </c>
      <c r="D16" s="66" t="s">
        <v>43</v>
      </c>
      <c r="E16" s="67" t="n">
        <v>1703</v>
      </c>
      <c r="F16" s="67" t="s">
        <v>44</v>
      </c>
      <c r="G16" s="68"/>
      <c r="H16" s="28" t="s">
        <v>15</v>
      </c>
      <c r="I16" s="29"/>
      <c r="J16" s="30"/>
    </row>
    <row r="17" customFormat="false" ht="12.8" hidden="false" customHeight="false" outlineLevel="0" collapsed="false">
      <c r="A17" s="69" t="n">
        <v>16</v>
      </c>
      <c r="B17" s="70"/>
      <c r="C17" s="71" t="s">
        <v>45</v>
      </c>
      <c r="D17" s="71" t="s">
        <v>46</v>
      </c>
      <c r="E17" s="72" t="n">
        <v>1347</v>
      </c>
      <c r="F17" s="72"/>
      <c r="G17" s="73"/>
      <c r="H17" s="69" t="s">
        <v>15</v>
      </c>
      <c r="J17" s="3" t="n">
        <f aca="false">1550.2-615</f>
        <v>935.2</v>
      </c>
      <c r="K17" s="0" t="s">
        <v>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72BF44"/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9" activeCellId="0" sqref="B39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 t="s">
        <v>116</v>
      </c>
      <c r="C4" s="78" t="s">
        <v>50</v>
      </c>
      <c r="D4" s="79" t="s">
        <v>29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30</v>
      </c>
    </row>
    <row r="6" customFormat="false" ht="15" hidden="false" customHeight="false" outlineLevel="0" collapsed="false">
      <c r="A6" s="76" t="s">
        <v>54</v>
      </c>
      <c r="B6" s="80" t="s">
        <v>120</v>
      </c>
      <c r="C6" s="76" t="s">
        <v>55</v>
      </c>
      <c r="D6" s="81" t="s">
        <v>123</v>
      </c>
    </row>
    <row r="12" customFormat="false" ht="15.75" hidden="false" customHeight="false" outlineLevel="0" collapsed="false">
      <c r="A12" s="74" t="s">
        <v>56</v>
      </c>
      <c r="C12" s="82" t="n">
        <v>223.7</v>
      </c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n">
        <f aca="false">D34</f>
        <v>0.103803131991052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 t="n">
        <v>24.8</v>
      </c>
      <c r="C22" s="87" t="n">
        <f aca="false">B22/$B$36</f>
        <v>0.11096196868009</v>
      </c>
      <c r="D22" s="87" t="n">
        <f aca="false">D21-C22</f>
        <v>0.88903803131991</v>
      </c>
      <c r="F22" s="83" t="n">
        <f aca="false">D33</f>
        <v>0.189261744966443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 t="n">
        <v>14.5</v>
      </c>
      <c r="C23" s="87" t="n">
        <f aca="false">B23/$B$36</f>
        <v>0.0648769574944072</v>
      </c>
      <c r="D23" s="87" t="n">
        <f aca="false">D22-C23</f>
        <v>0.824161073825503</v>
      </c>
      <c r="F23" s="83" t="n">
        <f aca="false">D32</f>
        <v>0.25413870246085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 t="n">
        <v>35.2</v>
      </c>
      <c r="C24" s="87" t="n">
        <f aca="false">B24/$B$36</f>
        <v>0.157494407158837</v>
      </c>
      <c r="D24" s="87" t="n">
        <f aca="false">D23-C24</f>
        <v>0.666666666666667</v>
      </c>
      <c r="F24" s="83" t="n">
        <f aca="false">D31</f>
        <v>0.265771812080537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 t="n">
        <v>10.7</v>
      </c>
      <c r="C25" s="87" t="n">
        <f aca="false">B25/$B$36</f>
        <v>0.0478747203579418</v>
      </c>
      <c r="D25" s="87" t="n">
        <f aca="false">D24-C25</f>
        <v>0.618791946308725</v>
      </c>
      <c r="F25" s="83" t="n">
        <f aca="false">D30</f>
        <v>0.333780760626398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 t="n">
        <v>11.7</v>
      </c>
      <c r="C26" s="87" t="n">
        <f aca="false">B26/$B$36</f>
        <v>0.0523489932885906</v>
      </c>
      <c r="D26" s="87" t="n">
        <f aca="false">D25-C26</f>
        <v>0.566442953020134</v>
      </c>
      <c r="F26" s="83" t="n">
        <f aca="false">D29</f>
        <v>0.357941834451902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 t="n">
        <v>20.2</v>
      </c>
      <c r="C27" s="87" t="n">
        <f aca="false">B27/$B$36</f>
        <v>0.0903803131991051</v>
      </c>
      <c r="D27" s="87" t="n">
        <f aca="false">D26-C27</f>
        <v>0.476062639821029</v>
      </c>
      <c r="F27" s="83" t="n">
        <f aca="false">D28</f>
        <v>0.4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 t="n">
        <v>17</v>
      </c>
      <c r="C28" s="87" t="n">
        <f aca="false">B28/$B$36</f>
        <v>0.0760626398210291</v>
      </c>
      <c r="D28" s="87" t="n">
        <f aca="false">D27-C28</f>
        <v>0.4</v>
      </c>
      <c r="F28" s="83" t="n">
        <f aca="false">D27</f>
        <v>0.476062639821029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 t="n">
        <v>9.4</v>
      </c>
      <c r="C29" s="87" t="n">
        <f aca="false">B29/$B$36</f>
        <v>0.0420581655480984</v>
      </c>
      <c r="D29" s="87" t="n">
        <f aca="false">D28-C29</f>
        <v>0.357941834451902</v>
      </c>
      <c r="F29" s="83" t="n">
        <f aca="false">D26</f>
        <v>0.566442953020134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 t="n">
        <v>5.4</v>
      </c>
      <c r="C30" s="87" t="n">
        <f aca="false">B30/$B$36</f>
        <v>0.0241610738255034</v>
      </c>
      <c r="D30" s="87" t="n">
        <f aca="false">D29-C30</f>
        <v>0.333780760626398</v>
      </c>
      <c r="F30" s="83" t="n">
        <f aca="false">D25</f>
        <v>0.618791946308725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 t="n">
        <v>15.2</v>
      </c>
      <c r="C31" s="87" t="n">
        <f aca="false">B31/$B$36</f>
        <v>0.0680089485458613</v>
      </c>
      <c r="D31" s="87" t="n">
        <f aca="false">D30-C31</f>
        <v>0.265771812080537</v>
      </c>
      <c r="F31" s="83" t="n">
        <f aca="false">D24</f>
        <v>0.666666666666667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 t="n">
        <v>2.6</v>
      </c>
      <c r="C32" s="87" t="n">
        <f aca="false">B32/$B$36</f>
        <v>0.0116331096196868</v>
      </c>
      <c r="D32" s="87" t="n">
        <f aca="false">D31-C32</f>
        <v>0.25413870246085</v>
      </c>
      <c r="F32" s="83" t="n">
        <f aca="false">D23</f>
        <v>0.824161073825503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 t="n">
        <v>14.5</v>
      </c>
      <c r="C33" s="87" t="n">
        <f aca="false">B33/$B$36</f>
        <v>0.0648769574944072</v>
      </c>
      <c r="D33" s="87" t="n">
        <f aca="false">D32-C33</f>
        <v>0.189261744966443</v>
      </c>
      <c r="F33" s="83" t="n">
        <f aca="false">D22</f>
        <v>0.88903803131991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 t="n">
        <v>19.1</v>
      </c>
      <c r="C34" s="87" t="n">
        <f aca="false">B34/$B$36</f>
        <v>0.0854586129753915</v>
      </c>
      <c r="D34" s="87" t="n">
        <f aca="false">D33-C34</f>
        <v>0.103803131991052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90" t="n">
        <v>23.2</v>
      </c>
      <c r="C35" s="87" t="n">
        <f aca="false">B35/$B$36</f>
        <v>0.103803131991051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223.5</v>
      </c>
      <c r="C36" s="87" t="n">
        <f aca="false">B36/$B$36</f>
        <v>1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0.199999999999989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 t="s">
        <v>124</v>
      </c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9" activeCellId="0" sqref="B39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/>
      <c r="C4" s="78" t="s">
        <v>50</v>
      </c>
      <c r="D4" s="79" t="s">
        <v>31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125</v>
      </c>
    </row>
    <row r="6" customFormat="false" ht="15" hidden="false" customHeight="false" outlineLevel="0" collapsed="false">
      <c r="A6" s="76" t="s">
        <v>54</v>
      </c>
      <c r="B6" s="80"/>
      <c r="C6" s="76" t="s">
        <v>55</v>
      </c>
      <c r="D6" s="81"/>
    </row>
    <row r="12" customFormat="false" ht="15.75" hidden="false" customHeight="false" outlineLevel="0" collapsed="false">
      <c r="A12" s="74" t="s">
        <v>56</v>
      </c>
      <c r="C12" s="82"/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e">
        <f aca="false">D34</f>
        <v>#DIV/0!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/>
      <c r="C22" s="87" t="e">
        <f aca="false">B22/$B$36</f>
        <v>#DIV/0!</v>
      </c>
      <c r="D22" s="87" t="e">
        <f aca="false">D21-C22</f>
        <v>#DIV/0!</v>
      </c>
      <c r="F22" s="83" t="e">
        <f aca="false">D33</f>
        <v>#DIV/0!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/>
      <c r="C23" s="87" t="e">
        <f aca="false">B23/$B$36</f>
        <v>#DIV/0!</v>
      </c>
      <c r="D23" s="87" t="e">
        <f aca="false">D22-C23</f>
        <v>#DIV/0!</v>
      </c>
      <c r="F23" s="83" t="e">
        <f aca="false">D32</f>
        <v>#DIV/0!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/>
      <c r="C24" s="87" t="e">
        <f aca="false">B24/$B$36</f>
        <v>#DIV/0!</v>
      </c>
      <c r="D24" s="87" t="e">
        <f aca="false">D23-C24</f>
        <v>#DIV/0!</v>
      </c>
      <c r="F24" s="83" t="e">
        <f aca="false">D31</f>
        <v>#DIV/0!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/>
      <c r="C25" s="87" t="e">
        <f aca="false">B25/$B$36</f>
        <v>#DIV/0!</v>
      </c>
      <c r="D25" s="87" t="e">
        <f aca="false">D24-C25</f>
        <v>#DIV/0!</v>
      </c>
      <c r="F25" s="83" t="e">
        <f aca="false">D30</f>
        <v>#DIV/0!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/>
      <c r="C26" s="87" t="e">
        <f aca="false">B26/$B$36</f>
        <v>#DIV/0!</v>
      </c>
      <c r="D26" s="87" t="e">
        <f aca="false">D25-C26</f>
        <v>#DIV/0!</v>
      </c>
      <c r="F26" s="83" t="e">
        <f aca="false">D29</f>
        <v>#DIV/0!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/>
      <c r="C27" s="87" t="e">
        <f aca="false">B27/$B$36</f>
        <v>#DIV/0!</v>
      </c>
      <c r="D27" s="87" t="e">
        <f aca="false">D26-C27</f>
        <v>#DIV/0!</v>
      </c>
      <c r="F27" s="83" t="e">
        <f aca="false">D28</f>
        <v>#DIV/0!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/>
      <c r="C28" s="87" t="e">
        <f aca="false">B28/$B$36</f>
        <v>#DIV/0!</v>
      </c>
      <c r="D28" s="87" t="e">
        <f aca="false">D27-C28</f>
        <v>#DIV/0!</v>
      </c>
      <c r="F28" s="83" t="e">
        <f aca="false">D27</f>
        <v>#DIV/0!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/>
      <c r="C29" s="87" t="e">
        <f aca="false">B29/$B$36</f>
        <v>#DIV/0!</v>
      </c>
      <c r="D29" s="87" t="e">
        <f aca="false">D28-C29</f>
        <v>#DIV/0!</v>
      </c>
      <c r="F29" s="83" t="e">
        <f aca="false">D26</f>
        <v>#DIV/0!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/>
      <c r="C30" s="87" t="e">
        <f aca="false">B30/$B$36</f>
        <v>#DIV/0!</v>
      </c>
      <c r="D30" s="87" t="e">
        <f aca="false">D29-C30</f>
        <v>#DIV/0!</v>
      </c>
      <c r="F30" s="83" t="e">
        <f aca="false">D25</f>
        <v>#DIV/0!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/>
      <c r="C31" s="87" t="e">
        <f aca="false">B31/$B$36</f>
        <v>#DIV/0!</v>
      </c>
      <c r="D31" s="87" t="e">
        <f aca="false">D30-C31</f>
        <v>#DIV/0!</v>
      </c>
      <c r="F31" s="83" t="e">
        <f aca="false">D24</f>
        <v>#DIV/0!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/>
      <c r="C32" s="87" t="e">
        <f aca="false">B32/$B$36</f>
        <v>#DIV/0!</v>
      </c>
      <c r="D32" s="87" t="e">
        <f aca="false">D31-C32</f>
        <v>#DIV/0!</v>
      </c>
      <c r="F32" s="83" t="e">
        <f aca="false">D23</f>
        <v>#DIV/0!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/>
      <c r="C33" s="87" t="e">
        <f aca="false">B33/$B$36</f>
        <v>#DIV/0!</v>
      </c>
      <c r="D33" s="87" t="e">
        <f aca="false">D32-C33</f>
        <v>#DIV/0!</v>
      </c>
      <c r="F33" s="83" t="e">
        <f aca="false">D22</f>
        <v>#DIV/0!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/>
      <c r="C34" s="87" t="e">
        <f aca="false">B34/$B$36</f>
        <v>#DIV/0!</v>
      </c>
      <c r="D34" s="87" t="e">
        <f aca="false">D33-C34</f>
        <v>#DIV/0!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90"/>
      <c r="C35" s="87" t="e">
        <f aca="false">B35/$B$36</f>
        <v>#DIV/0!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0</v>
      </c>
      <c r="C36" s="87" t="e">
        <f aca="false">B36/$B$36</f>
        <v>#DIV/0!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0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/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9" activeCellId="0" sqref="B39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/>
      <c r="C4" s="78" t="s">
        <v>50</v>
      </c>
      <c r="D4" s="79" t="s">
        <v>33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34</v>
      </c>
    </row>
    <row r="6" customFormat="false" ht="15" hidden="false" customHeight="false" outlineLevel="0" collapsed="false">
      <c r="A6" s="76" t="s">
        <v>54</v>
      </c>
      <c r="B6" s="80"/>
      <c r="C6" s="76" t="s">
        <v>55</v>
      </c>
      <c r="D6" s="81"/>
    </row>
    <row r="12" customFormat="false" ht="15.75" hidden="false" customHeight="false" outlineLevel="0" collapsed="false">
      <c r="A12" s="74" t="s">
        <v>56</v>
      </c>
      <c r="C12" s="82"/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e">
        <f aca="false">D34</f>
        <v>#DIV/0!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/>
      <c r="C22" s="87" t="e">
        <f aca="false">B22/$B$36</f>
        <v>#DIV/0!</v>
      </c>
      <c r="D22" s="87" t="e">
        <f aca="false">D21-C22</f>
        <v>#DIV/0!</v>
      </c>
      <c r="F22" s="83" t="e">
        <f aca="false">D33</f>
        <v>#DIV/0!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/>
      <c r="C23" s="87" t="e">
        <f aca="false">B23/$B$36</f>
        <v>#DIV/0!</v>
      </c>
      <c r="D23" s="87" t="e">
        <f aca="false">D22-C23</f>
        <v>#DIV/0!</v>
      </c>
      <c r="F23" s="83" t="e">
        <f aca="false">D32</f>
        <v>#DIV/0!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/>
      <c r="C24" s="87" t="e">
        <f aca="false">B24/$B$36</f>
        <v>#DIV/0!</v>
      </c>
      <c r="D24" s="87" t="e">
        <f aca="false">D23-C24</f>
        <v>#DIV/0!</v>
      </c>
      <c r="F24" s="83" t="e">
        <f aca="false">D31</f>
        <v>#DIV/0!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/>
      <c r="C25" s="87" t="e">
        <f aca="false">B25/$B$36</f>
        <v>#DIV/0!</v>
      </c>
      <c r="D25" s="87" t="e">
        <f aca="false">D24-C25</f>
        <v>#DIV/0!</v>
      </c>
      <c r="F25" s="83" t="e">
        <f aca="false">D30</f>
        <v>#DIV/0!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/>
      <c r="C26" s="87" t="e">
        <f aca="false">B26/$B$36</f>
        <v>#DIV/0!</v>
      </c>
      <c r="D26" s="87" t="e">
        <f aca="false">D25-C26</f>
        <v>#DIV/0!</v>
      </c>
      <c r="F26" s="83" t="e">
        <f aca="false">D29</f>
        <v>#DIV/0!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/>
      <c r="C27" s="87" t="e">
        <f aca="false">B27/$B$36</f>
        <v>#DIV/0!</v>
      </c>
      <c r="D27" s="87" t="e">
        <f aca="false">D26-C27</f>
        <v>#DIV/0!</v>
      </c>
      <c r="F27" s="83" t="e">
        <f aca="false">D28</f>
        <v>#DIV/0!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/>
      <c r="C28" s="87" t="e">
        <f aca="false">B28/$B$36</f>
        <v>#DIV/0!</v>
      </c>
      <c r="D28" s="87" t="e">
        <f aca="false">D27-C28</f>
        <v>#DIV/0!</v>
      </c>
      <c r="F28" s="83" t="e">
        <f aca="false">D27</f>
        <v>#DIV/0!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/>
      <c r="C29" s="87" t="e">
        <f aca="false">B29/$B$36</f>
        <v>#DIV/0!</v>
      </c>
      <c r="D29" s="87" t="e">
        <f aca="false">D28-C29</f>
        <v>#DIV/0!</v>
      </c>
      <c r="F29" s="83" t="e">
        <f aca="false">D26</f>
        <v>#DIV/0!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/>
      <c r="C30" s="87" t="e">
        <f aca="false">B30/$B$36</f>
        <v>#DIV/0!</v>
      </c>
      <c r="D30" s="87" t="e">
        <f aca="false">D29-C30</f>
        <v>#DIV/0!</v>
      </c>
      <c r="F30" s="83" t="e">
        <f aca="false">D25</f>
        <v>#DIV/0!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/>
      <c r="C31" s="87" t="e">
        <f aca="false">B31/$B$36</f>
        <v>#DIV/0!</v>
      </c>
      <c r="D31" s="87" t="e">
        <f aca="false">D30-C31</f>
        <v>#DIV/0!</v>
      </c>
      <c r="F31" s="83" t="e">
        <f aca="false">D24</f>
        <v>#DIV/0!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/>
      <c r="C32" s="87" t="e">
        <f aca="false">B32/$B$36</f>
        <v>#DIV/0!</v>
      </c>
      <c r="D32" s="87" t="e">
        <f aca="false">D31-C32</f>
        <v>#DIV/0!</v>
      </c>
      <c r="F32" s="83" t="e">
        <f aca="false">D23</f>
        <v>#DIV/0!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/>
      <c r="C33" s="87" t="e">
        <f aca="false">B33/$B$36</f>
        <v>#DIV/0!</v>
      </c>
      <c r="D33" s="87" t="e">
        <f aca="false">D32-C33</f>
        <v>#DIV/0!</v>
      </c>
      <c r="F33" s="83" t="e">
        <f aca="false">D22</f>
        <v>#DIV/0!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/>
      <c r="C34" s="87" t="e">
        <f aca="false">B34/$B$36</f>
        <v>#DIV/0!</v>
      </c>
      <c r="D34" s="87" t="e">
        <f aca="false">D33-C34</f>
        <v>#DIV/0!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90"/>
      <c r="C35" s="87" t="e">
        <f aca="false">B35/$B$36</f>
        <v>#DIV/0!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0</v>
      </c>
      <c r="C36" s="87" t="e">
        <f aca="false">B36/$B$36</f>
        <v>#DIV/0!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0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/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72BF44"/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6" activeCellId="0" sqref="B36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/>
      <c r="C4" s="78" t="s">
        <v>50</v>
      </c>
      <c r="D4" s="79" t="s">
        <v>37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38</v>
      </c>
    </row>
    <row r="6" customFormat="false" ht="15" hidden="false" customHeight="false" outlineLevel="0" collapsed="false">
      <c r="A6" s="76" t="s">
        <v>54</v>
      </c>
      <c r="B6" s="80"/>
      <c r="C6" s="76" t="s">
        <v>55</v>
      </c>
      <c r="D6" s="101" t="n">
        <v>43558</v>
      </c>
    </row>
    <row r="12" customFormat="false" ht="15.75" hidden="false" customHeight="false" outlineLevel="0" collapsed="false">
      <c r="A12" s="74" t="s">
        <v>56</v>
      </c>
      <c r="C12" s="82" t="n">
        <v>349.2</v>
      </c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n">
        <f aca="false">D34</f>
        <v>0.0800569800569803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 t="n">
        <v>22.6</v>
      </c>
      <c r="C22" s="87" t="n">
        <f aca="false">B22/$B$36</f>
        <v>0.0643874643874644</v>
      </c>
      <c r="D22" s="87" t="n">
        <f aca="false">D21-C22</f>
        <v>0.935612535612536</v>
      </c>
      <c r="F22" s="83" t="n">
        <f aca="false">D33</f>
        <v>0.266381766381767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 t="n">
        <v>48.5</v>
      </c>
      <c r="C23" s="87" t="n">
        <f aca="false">B23/$B$36</f>
        <v>0.138176638176638</v>
      </c>
      <c r="D23" s="87" t="n">
        <f aca="false">D22-C23</f>
        <v>0.797435897435897</v>
      </c>
      <c r="F23" s="83" t="n">
        <f aca="false">D32</f>
        <v>0.385470085470086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 t="n">
        <v>55</v>
      </c>
      <c r="C24" s="87" t="n">
        <f aca="false">B24/$B$36</f>
        <v>0.156695156695157</v>
      </c>
      <c r="D24" s="87" t="n">
        <f aca="false">D23-C24</f>
        <v>0.640740740740741</v>
      </c>
      <c r="F24" s="83" t="n">
        <f aca="false">D31</f>
        <v>0.394871794871795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 t="n">
        <v>8.6</v>
      </c>
      <c r="C25" s="87" t="n">
        <f aca="false">B25/$B$36</f>
        <v>0.0245014245014245</v>
      </c>
      <c r="D25" s="87" t="n">
        <f aca="false">D24-C25</f>
        <v>0.616239316239316</v>
      </c>
      <c r="F25" s="83" t="n">
        <f aca="false">D30</f>
        <v>0.465527065527066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 t="n">
        <v>15</v>
      </c>
      <c r="C26" s="87" t="n">
        <f aca="false">B26/$B$36</f>
        <v>0.0427350427350427</v>
      </c>
      <c r="D26" s="87" t="n">
        <f aca="false">D25-C26</f>
        <v>0.573504273504274</v>
      </c>
      <c r="F26" s="83" t="n">
        <f aca="false">D29</f>
        <v>0.475783475783476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 t="n">
        <v>15.1</v>
      </c>
      <c r="C27" s="87" t="n">
        <f aca="false">B27/$B$36</f>
        <v>0.043019943019943</v>
      </c>
      <c r="D27" s="87" t="n">
        <f aca="false">D26-C27</f>
        <v>0.530484330484331</v>
      </c>
      <c r="F27" s="83" t="n">
        <f aca="false">D28</f>
        <v>0.493447293447294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 t="n">
        <v>13</v>
      </c>
      <c r="C28" s="87" t="n">
        <f aca="false">B28/$B$36</f>
        <v>0.037037037037037</v>
      </c>
      <c r="D28" s="87" t="n">
        <f aca="false">D27-C28</f>
        <v>0.493447293447294</v>
      </c>
      <c r="F28" s="83" t="n">
        <f aca="false">D27</f>
        <v>0.530484330484331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 t="n">
        <v>6.2</v>
      </c>
      <c r="C29" s="87" t="n">
        <f aca="false">B29/$B$36</f>
        <v>0.0176638176638177</v>
      </c>
      <c r="D29" s="87" t="n">
        <f aca="false">D28-C29</f>
        <v>0.475783475783476</v>
      </c>
      <c r="F29" s="83" t="n">
        <f aca="false">D26</f>
        <v>0.573504273504274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 t="n">
        <v>3.6</v>
      </c>
      <c r="C30" s="87" t="n">
        <f aca="false">B30/$B$36</f>
        <v>0.0102564102564103</v>
      </c>
      <c r="D30" s="87" t="n">
        <f aca="false">D29-C30</f>
        <v>0.465527065527066</v>
      </c>
      <c r="F30" s="83" t="n">
        <f aca="false">D25</f>
        <v>0.616239316239316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 t="n">
        <v>24.8</v>
      </c>
      <c r="C31" s="87" t="n">
        <f aca="false">B31/$B$36</f>
        <v>0.0706552706552706</v>
      </c>
      <c r="D31" s="87" t="n">
        <f aca="false">D30-C31</f>
        <v>0.394871794871795</v>
      </c>
      <c r="F31" s="83" t="n">
        <f aca="false">D24</f>
        <v>0.640740740740741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 t="n">
        <v>3.3</v>
      </c>
      <c r="C32" s="87" t="n">
        <f aca="false">B32/$B$36</f>
        <v>0.0094017094017094</v>
      </c>
      <c r="D32" s="87" t="n">
        <f aca="false">D31-C32</f>
        <v>0.385470085470086</v>
      </c>
      <c r="F32" s="83" t="n">
        <f aca="false">D23</f>
        <v>0.797435897435897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 t="n">
        <v>41.8</v>
      </c>
      <c r="C33" s="87" t="n">
        <f aca="false">B33/$B$36</f>
        <v>0.119088319088319</v>
      </c>
      <c r="D33" s="87" t="n">
        <f aca="false">D32-C33</f>
        <v>0.266381766381767</v>
      </c>
      <c r="F33" s="83" t="n">
        <f aca="false">D22</f>
        <v>0.935612535612536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 t="n">
        <v>65.4</v>
      </c>
      <c r="C34" s="87" t="n">
        <f aca="false">B34/$B$36</f>
        <v>0.186324786324786</v>
      </c>
      <c r="D34" s="87" t="n">
        <f aca="false">D33-C34</f>
        <v>0.0800569800569803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90" t="n">
        <v>28.1</v>
      </c>
      <c r="C35" s="87" t="n">
        <f aca="false">B35/$B$36</f>
        <v>0.08005698005698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351</v>
      </c>
      <c r="C36" s="87" t="n">
        <f aca="false">B36/$B$36</f>
        <v>1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-1.80000000000013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/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6" activeCellId="0" sqref="B36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 t="s">
        <v>126</v>
      </c>
      <c r="C4" s="78" t="s">
        <v>50</v>
      </c>
      <c r="D4" s="79" t="s">
        <v>35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36</v>
      </c>
    </row>
    <row r="6" customFormat="false" ht="15" hidden="false" customHeight="false" outlineLevel="0" collapsed="false">
      <c r="A6" s="76" t="s">
        <v>54</v>
      </c>
      <c r="B6" s="80" t="s">
        <v>114</v>
      </c>
      <c r="C6" s="76" t="s">
        <v>55</v>
      </c>
      <c r="D6" s="81" t="s">
        <v>115</v>
      </c>
    </row>
    <row r="12" customFormat="false" ht="15.75" hidden="false" customHeight="false" outlineLevel="0" collapsed="false">
      <c r="A12" s="74" t="s">
        <v>56</v>
      </c>
      <c r="C12" s="82" t="n">
        <v>156.2</v>
      </c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n">
        <f aca="false">D34</f>
        <v>0.255963894261767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 t="n">
        <v>0</v>
      </c>
      <c r="C22" s="87" t="n">
        <f aca="false">B22/$B$36</f>
        <v>0</v>
      </c>
      <c r="D22" s="87" t="n">
        <f aca="false">D21-C22</f>
        <v>1</v>
      </c>
      <c r="F22" s="83" t="n">
        <f aca="false">D33</f>
        <v>0.41779497098646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 t="n">
        <v>5.9</v>
      </c>
      <c r="C23" s="87" t="n">
        <f aca="false">B23/$B$36</f>
        <v>0.038039974210187</v>
      </c>
      <c r="D23" s="87" t="n">
        <f aca="false">D22-C23</f>
        <v>0.961960025789813</v>
      </c>
      <c r="F23" s="83" t="n">
        <f aca="false">D32</f>
        <v>0.484203739522888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 t="n">
        <v>39.1</v>
      </c>
      <c r="C24" s="87" t="n">
        <f aca="false">B24/$B$36</f>
        <v>0.252095422308188</v>
      </c>
      <c r="D24" s="87" t="n">
        <f aca="false">D23-C24</f>
        <v>0.709864603481625</v>
      </c>
      <c r="F24" s="83" t="n">
        <f aca="false">D31</f>
        <v>0.509348807221148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 t="n">
        <v>3.7</v>
      </c>
      <c r="C25" s="87" t="n">
        <f aca="false">B25/$B$36</f>
        <v>0.0238555770470664</v>
      </c>
      <c r="D25" s="87" t="n">
        <f aca="false">D24-C25</f>
        <v>0.686009026434558</v>
      </c>
      <c r="F25" s="83" t="n">
        <f aca="false">D30</f>
        <v>0.566731141199226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 t="n">
        <v>2.5</v>
      </c>
      <c r="C26" s="87" t="n">
        <f aca="false">B26/$B$36</f>
        <v>0.0161186331399097</v>
      </c>
      <c r="D26" s="87" t="n">
        <f aca="false">D25-C26</f>
        <v>0.669890393294649</v>
      </c>
      <c r="F26" s="83" t="n">
        <f aca="false">D29</f>
        <v>0.578981302385558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 t="n">
        <v>4.7</v>
      </c>
      <c r="C27" s="87" t="n">
        <f aca="false">B27/$B$36</f>
        <v>0.0303030303030303</v>
      </c>
      <c r="D27" s="87" t="n">
        <f aca="false">D26-C27</f>
        <v>0.639587362991618</v>
      </c>
      <c r="F27" s="83" t="n">
        <f aca="false">D28</f>
        <v>0.602192134107028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 t="n">
        <v>5.8</v>
      </c>
      <c r="C28" s="87" t="n">
        <f aca="false">B28/$B$36</f>
        <v>0.0373952288845906</v>
      </c>
      <c r="D28" s="87" t="n">
        <f aca="false">D27-C28</f>
        <v>0.602192134107028</v>
      </c>
      <c r="F28" s="83" t="n">
        <f aca="false">D27</f>
        <v>0.639587362991618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 t="n">
        <v>3.6</v>
      </c>
      <c r="C29" s="87" t="n">
        <f aca="false">B29/$B$36</f>
        <v>0.02321083172147</v>
      </c>
      <c r="D29" s="87" t="n">
        <f aca="false">D28-C29</f>
        <v>0.578981302385558</v>
      </c>
      <c r="F29" s="83" t="n">
        <f aca="false">D26</f>
        <v>0.669890393294649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 t="n">
        <v>1.9</v>
      </c>
      <c r="C30" s="87" t="n">
        <f aca="false">B30/$B$36</f>
        <v>0.0122501611863314</v>
      </c>
      <c r="D30" s="87" t="n">
        <f aca="false">D29-C30</f>
        <v>0.566731141199226</v>
      </c>
      <c r="F30" s="83" t="n">
        <f aca="false">D25</f>
        <v>0.686009026434558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 t="n">
        <v>8.9</v>
      </c>
      <c r="C31" s="87" t="n">
        <f aca="false">B31/$B$36</f>
        <v>0.0573823339780787</v>
      </c>
      <c r="D31" s="87" t="n">
        <f aca="false">D30-C31</f>
        <v>0.509348807221148</v>
      </c>
      <c r="F31" s="83" t="n">
        <f aca="false">D24</f>
        <v>0.709864603481625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 t="n">
        <v>3.9</v>
      </c>
      <c r="C32" s="87" t="n">
        <f aca="false">B32/$B$36</f>
        <v>0.0251450676982592</v>
      </c>
      <c r="D32" s="87" t="n">
        <f aca="false">D31-C32</f>
        <v>0.484203739522888</v>
      </c>
      <c r="F32" s="83" t="n">
        <f aca="false">D23</f>
        <v>0.961960025789813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 t="n">
        <v>10.3</v>
      </c>
      <c r="C33" s="87" t="n">
        <f aca="false">B33/$B$36</f>
        <v>0.0664087685364281</v>
      </c>
      <c r="D33" s="87" t="n">
        <f aca="false">D32-C33</f>
        <v>0.41779497098646</v>
      </c>
      <c r="F33" s="83" t="n">
        <f aca="false">D22</f>
        <v>1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 t="n">
        <v>25.1</v>
      </c>
      <c r="C34" s="87" t="n">
        <f aca="false">B34/$B$36</f>
        <v>0.161831076724694</v>
      </c>
      <c r="D34" s="87" t="n">
        <f aca="false">D33-C34</f>
        <v>0.255963894261767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90" t="n">
        <v>39.7</v>
      </c>
      <c r="C35" s="87" t="n">
        <f aca="false">B35/$B$36</f>
        <v>0.255963894261767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155.1</v>
      </c>
      <c r="C36" s="87" t="n">
        <f aca="false">B36/$B$36</f>
        <v>1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1.09999999999999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/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72BF44"/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6" activeCellId="0" sqref="B36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 t="s">
        <v>113</v>
      </c>
      <c r="C4" s="78" t="s">
        <v>50</v>
      </c>
      <c r="D4" s="79" t="s">
        <v>39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40</v>
      </c>
    </row>
    <row r="6" customFormat="false" ht="15" hidden="false" customHeight="false" outlineLevel="0" collapsed="false">
      <c r="A6" s="76" t="s">
        <v>54</v>
      </c>
      <c r="B6" s="80" t="s">
        <v>120</v>
      </c>
      <c r="C6" s="76" t="s">
        <v>55</v>
      </c>
      <c r="D6" s="81" t="s">
        <v>115</v>
      </c>
    </row>
    <row r="12" customFormat="false" ht="15.75" hidden="false" customHeight="false" outlineLevel="0" collapsed="false">
      <c r="A12" s="74" t="s">
        <v>56</v>
      </c>
      <c r="C12" s="82" t="n">
        <v>263.1</v>
      </c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n">
        <f aca="false">D34</f>
        <v>0.126396917148362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 t="n">
        <v>33.1</v>
      </c>
      <c r="C22" s="87" t="n">
        <f aca="false">B22/$B$36</f>
        <v>0.127552986512524</v>
      </c>
      <c r="D22" s="87" t="n">
        <f aca="false">D21-C22</f>
        <v>0.872447013487476</v>
      </c>
      <c r="F22" s="83" t="n">
        <f aca="false">D33</f>
        <v>0.359537572254335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 t="n">
        <v>12.4</v>
      </c>
      <c r="C23" s="87" t="n">
        <f aca="false">B23/$B$36</f>
        <v>0.0477842003853564</v>
      </c>
      <c r="D23" s="87" t="n">
        <f aca="false">D22-C23</f>
        <v>0.82466281310212</v>
      </c>
      <c r="F23" s="83" t="n">
        <f aca="false">D32</f>
        <v>0.539884393063584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 t="n">
        <v>18.5</v>
      </c>
      <c r="C24" s="87" t="n">
        <f aca="false">B24/$B$36</f>
        <v>0.0712909441233141</v>
      </c>
      <c r="D24" s="87" t="n">
        <f aca="false">D23-C24</f>
        <v>0.753371868978805</v>
      </c>
      <c r="F24" s="83" t="n">
        <f aca="false">D31</f>
        <v>0.576107899807322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 t="n">
        <v>4.4</v>
      </c>
      <c r="C25" s="87" t="n">
        <f aca="false">B25/$B$36</f>
        <v>0.0169556840077071</v>
      </c>
      <c r="D25" s="87" t="n">
        <f aca="false">D24-C25</f>
        <v>0.736416184971098</v>
      </c>
      <c r="F25" s="83" t="n">
        <f aca="false">D30</f>
        <v>0.638150289017341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 t="n">
        <v>4.6</v>
      </c>
      <c r="C26" s="87" t="n">
        <f aca="false">B26/$B$36</f>
        <v>0.0177263969171484</v>
      </c>
      <c r="D26" s="87" t="n">
        <f aca="false">D25-C26</f>
        <v>0.71868978805395</v>
      </c>
      <c r="F26" s="83" t="n">
        <f aca="false">D29</f>
        <v>0.647784200385357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 t="n">
        <v>5.9</v>
      </c>
      <c r="C27" s="87" t="n">
        <f aca="false">B27/$B$36</f>
        <v>0.0227360308285164</v>
      </c>
      <c r="D27" s="87" t="n">
        <f aca="false">D26-C27</f>
        <v>0.695953757225434</v>
      </c>
      <c r="F27" s="83" t="n">
        <f aca="false">D28</f>
        <v>0.667822736030829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 t="n">
        <v>7.3</v>
      </c>
      <c r="C28" s="87" t="n">
        <f aca="false">B28/$B$36</f>
        <v>0.028131021194605</v>
      </c>
      <c r="D28" s="87" t="n">
        <f aca="false">D27-C28</f>
        <v>0.667822736030829</v>
      </c>
      <c r="F28" s="83" t="n">
        <f aca="false">D27</f>
        <v>0.695953757225434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 t="n">
        <v>5.2</v>
      </c>
      <c r="C29" s="87" t="n">
        <f aca="false">B29/$B$36</f>
        <v>0.0200385356454721</v>
      </c>
      <c r="D29" s="87" t="n">
        <f aca="false">D28-C29</f>
        <v>0.647784200385357</v>
      </c>
      <c r="F29" s="83" t="n">
        <f aca="false">D26</f>
        <v>0.71868978805395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 t="n">
        <v>2.5</v>
      </c>
      <c r="C30" s="87" t="n">
        <f aca="false">B30/$B$36</f>
        <v>0.00963391136801541</v>
      </c>
      <c r="D30" s="87" t="n">
        <f aca="false">D29-C30</f>
        <v>0.638150289017341</v>
      </c>
      <c r="F30" s="83" t="n">
        <f aca="false">D25</f>
        <v>0.736416184971098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 t="n">
        <v>16.1</v>
      </c>
      <c r="C31" s="87" t="n">
        <f aca="false">B31/$B$36</f>
        <v>0.0620423892100193</v>
      </c>
      <c r="D31" s="87" t="n">
        <f aca="false">D30-C31</f>
        <v>0.576107899807322</v>
      </c>
      <c r="F31" s="83" t="n">
        <f aca="false">D24</f>
        <v>0.753371868978805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 t="n">
        <v>9.4</v>
      </c>
      <c r="C32" s="87" t="n">
        <f aca="false">B32/$B$36</f>
        <v>0.0362235067437379</v>
      </c>
      <c r="D32" s="87" t="n">
        <f aca="false">D31-C32</f>
        <v>0.539884393063584</v>
      </c>
      <c r="F32" s="83" t="n">
        <f aca="false">D23</f>
        <v>0.82466281310212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 t="n">
        <v>46.8</v>
      </c>
      <c r="C33" s="87" t="n">
        <f aca="false">B33/$B$36</f>
        <v>0.180346820809248</v>
      </c>
      <c r="D33" s="87" t="n">
        <f aca="false">D32-C33</f>
        <v>0.359537572254335</v>
      </c>
      <c r="F33" s="83" t="n">
        <f aca="false">D22</f>
        <v>0.872447013487476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 t="n">
        <v>60.5</v>
      </c>
      <c r="C34" s="87" t="n">
        <f aca="false">B34/$B$36</f>
        <v>0.233140655105973</v>
      </c>
      <c r="D34" s="87" t="n">
        <f aca="false">D33-C34</f>
        <v>0.126396917148362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90" t="n">
        <v>32.8</v>
      </c>
      <c r="C35" s="87" t="n">
        <f aca="false">B35/$B$36</f>
        <v>0.126396917148362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259.5</v>
      </c>
      <c r="C36" s="87" t="n">
        <f aca="false">B36/$B$36</f>
        <v>1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3.59999999999997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/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72BF44"/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6" activeCellId="0" sqref="B36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 t="s">
        <v>127</v>
      </c>
      <c r="C4" s="78" t="s">
        <v>50</v>
      </c>
      <c r="D4" s="79" t="s">
        <v>39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41</v>
      </c>
    </row>
    <row r="6" customFormat="false" ht="15" hidden="false" customHeight="false" outlineLevel="0" collapsed="false">
      <c r="A6" s="76" t="s">
        <v>54</v>
      </c>
      <c r="B6" s="80" t="s">
        <v>120</v>
      </c>
      <c r="C6" s="76" t="s">
        <v>55</v>
      </c>
      <c r="D6" s="81" t="s">
        <v>115</v>
      </c>
    </row>
    <row r="12" customFormat="false" ht="15.75" hidden="false" customHeight="false" outlineLevel="0" collapsed="false">
      <c r="A12" s="74" t="s">
        <v>56</v>
      </c>
      <c r="C12" s="82" t="n">
        <v>1164.7</v>
      </c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7" t="n">
        <v>1</v>
      </c>
      <c r="F20" s="74" t="s">
        <v>65</v>
      </c>
      <c r="G20" s="74" t="s">
        <v>66</v>
      </c>
    </row>
    <row r="21" customFormat="false" ht="15" hidden="false" customHeight="false" outlineLevel="0" collapsed="false">
      <c r="A21" s="85" t="n">
        <v>31.5</v>
      </c>
      <c r="B21" s="90" t="n">
        <v>130.2</v>
      </c>
      <c r="C21" s="87" t="n">
        <f aca="false">B21/$B$36</f>
        <v>0.11337513061651</v>
      </c>
      <c r="D21" s="87" t="n">
        <f aca="false">D20-C21</f>
        <v>0.88662486938349</v>
      </c>
      <c r="F21" s="83" t="n">
        <f aca="false">D34</f>
        <v>0.167711598746082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 t="n">
        <v>14.8</v>
      </c>
      <c r="C22" s="87" t="n">
        <f aca="false">B22/$B$36</f>
        <v>0.0128874956461163</v>
      </c>
      <c r="D22" s="87" t="n">
        <f aca="false">D21-C22</f>
        <v>0.873737373737374</v>
      </c>
      <c r="F22" s="83" t="n">
        <f aca="false">D33</f>
        <v>0.306426332288401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 t="n">
        <v>4.8</v>
      </c>
      <c r="C23" s="87" t="n">
        <f aca="false">B23/$B$36</f>
        <v>0.00417972831765935</v>
      </c>
      <c r="D23" s="87" t="n">
        <f aca="false">D22-C23</f>
        <v>0.869557645419714</v>
      </c>
      <c r="F23" s="83" t="n">
        <f aca="false">D32</f>
        <v>0.478230581678858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 t="n">
        <v>13.8</v>
      </c>
      <c r="C24" s="87" t="n">
        <f aca="false">B24/$B$36</f>
        <v>0.0120167189132706</v>
      </c>
      <c r="D24" s="87" t="n">
        <f aca="false">D23-C24</f>
        <v>0.857540926506444</v>
      </c>
      <c r="F24" s="83" t="n">
        <f aca="false">D31</f>
        <v>0.559561128526646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 t="n">
        <v>8.1</v>
      </c>
      <c r="C25" s="87" t="n">
        <f aca="false">B25/$B$36</f>
        <v>0.00705329153605016</v>
      </c>
      <c r="D25" s="87" t="n">
        <f aca="false">D24-C25</f>
        <v>0.850487634970393</v>
      </c>
      <c r="F25" s="83" t="n">
        <f aca="false">D30</f>
        <v>0.732584465343086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 t="n">
        <v>20</v>
      </c>
      <c r="C26" s="87" t="n">
        <f aca="false">B26/$B$36</f>
        <v>0.017415534656914</v>
      </c>
      <c r="D26" s="87" t="n">
        <f aca="false">D25-C26</f>
        <v>0.83307210031348</v>
      </c>
      <c r="F26" s="83" t="n">
        <f aca="false">D29</f>
        <v>0.753918495297806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 t="n">
        <v>32.2</v>
      </c>
      <c r="C27" s="87" t="n">
        <f aca="false">B27/$B$36</f>
        <v>0.0280390107976315</v>
      </c>
      <c r="D27" s="87" t="n">
        <f aca="false">D26-C27</f>
        <v>0.805033089515848</v>
      </c>
      <c r="F27" s="83" t="n">
        <f aca="false">D28</f>
        <v>0.777168234064786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 t="n">
        <v>32</v>
      </c>
      <c r="C28" s="87" t="n">
        <f aca="false">B28/$B$36</f>
        <v>0.0278648554510624</v>
      </c>
      <c r="D28" s="87" t="n">
        <f aca="false">D27-C28</f>
        <v>0.777168234064786</v>
      </c>
      <c r="F28" s="83" t="n">
        <f aca="false">D27</f>
        <v>0.805033089515848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 t="n">
        <v>26.7</v>
      </c>
      <c r="C29" s="87" t="n">
        <f aca="false">B29/$B$36</f>
        <v>0.0232497387669801</v>
      </c>
      <c r="D29" s="87" t="n">
        <f aca="false">D28-C29</f>
        <v>0.753918495297806</v>
      </c>
      <c r="F29" s="83" t="n">
        <f aca="false">D26</f>
        <v>0.83307210031348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 t="n">
        <v>24.5</v>
      </c>
      <c r="C30" s="87" t="n">
        <f aca="false">B30/$B$36</f>
        <v>0.0213340299547196</v>
      </c>
      <c r="D30" s="87" t="n">
        <f aca="false">D29-C30</f>
        <v>0.732584465343086</v>
      </c>
      <c r="F30" s="83" t="n">
        <f aca="false">D25</f>
        <v>0.850487634970393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 t="n">
        <v>198.7</v>
      </c>
      <c r="C31" s="87" t="n">
        <f aca="false">B31/$B$36</f>
        <v>0.17302333681644</v>
      </c>
      <c r="D31" s="87" t="n">
        <f aca="false">D30-C31</f>
        <v>0.559561128526646</v>
      </c>
      <c r="F31" s="83" t="n">
        <f aca="false">D24</f>
        <v>0.857540926506444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 t="n">
        <v>93.4</v>
      </c>
      <c r="C32" s="87" t="n">
        <f aca="false">B32/$B$36</f>
        <v>0.0813305468477883</v>
      </c>
      <c r="D32" s="87" t="n">
        <f aca="false">D31-C32</f>
        <v>0.478230581678858</v>
      </c>
      <c r="F32" s="83" t="n">
        <f aca="false">D23</f>
        <v>0.869557645419714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 t="n">
        <v>197.3</v>
      </c>
      <c r="C33" s="87" t="n">
        <f aca="false">B33/$B$36</f>
        <v>0.171804249390456</v>
      </c>
      <c r="D33" s="87" t="n">
        <f aca="false">D32-C33</f>
        <v>0.306426332288401</v>
      </c>
      <c r="F33" s="83" t="n">
        <f aca="false">D22</f>
        <v>0.873737373737374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 t="n">
        <v>159.3</v>
      </c>
      <c r="C34" s="87" t="n">
        <f aca="false">B34/$B$36</f>
        <v>0.13871473354232</v>
      </c>
      <c r="D34" s="87" t="n">
        <f aca="false">D33-C34</f>
        <v>0.167711598746082</v>
      </c>
      <c r="F34" s="83" t="n">
        <f aca="false">D21</f>
        <v>0.88662486938349</v>
      </c>
      <c r="G34" s="89" t="n">
        <v>31.5</v>
      </c>
    </row>
    <row r="35" customFormat="false" ht="15" hidden="false" customHeight="false" outlineLevel="0" collapsed="false">
      <c r="A35" s="85" t="s">
        <v>67</v>
      </c>
      <c r="B35" s="90" t="n">
        <v>192.6</v>
      </c>
      <c r="C35" s="87" t="n">
        <f aca="false">B35/$B$36</f>
        <v>0.167711598746082</v>
      </c>
      <c r="D35" s="87" t="s">
        <v>68</v>
      </c>
      <c r="F35" s="83" t="n">
        <f aca="false">D20</f>
        <v>1</v>
      </c>
    </row>
    <row r="36" customFormat="false" ht="15.75" hidden="false" customHeight="false" outlineLevel="0" collapsed="false">
      <c r="A36" s="85" t="s">
        <v>69</v>
      </c>
      <c r="B36" s="91" t="n">
        <f aca="false">SUM(B21:B35)</f>
        <v>1148.4</v>
      </c>
      <c r="C36" s="87" t="n">
        <f aca="false">B36/$B$36</f>
        <v>1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16.3000000000002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/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9" activeCellId="0" sqref="B39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/>
      <c r="C4" s="78" t="s">
        <v>50</v>
      </c>
      <c r="D4" s="79" t="s">
        <v>42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43</v>
      </c>
    </row>
    <row r="6" customFormat="false" ht="15" hidden="false" customHeight="false" outlineLevel="0" collapsed="false">
      <c r="A6" s="76" t="s">
        <v>54</v>
      </c>
      <c r="B6" s="80"/>
      <c r="C6" s="76" t="s">
        <v>55</v>
      </c>
      <c r="D6" s="81"/>
    </row>
    <row r="12" customFormat="false" ht="15.75" hidden="false" customHeight="false" outlineLevel="0" collapsed="false">
      <c r="A12" s="74" t="s">
        <v>56</v>
      </c>
      <c r="C12" s="82"/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e">
        <f aca="false">D34</f>
        <v>#DIV/0!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/>
      <c r="C22" s="87" t="e">
        <f aca="false">B22/$B$36</f>
        <v>#DIV/0!</v>
      </c>
      <c r="D22" s="87" t="e">
        <f aca="false">D21-C22</f>
        <v>#DIV/0!</v>
      </c>
      <c r="F22" s="83" t="e">
        <f aca="false">D33</f>
        <v>#DIV/0!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/>
      <c r="C23" s="87" t="e">
        <f aca="false">B23/$B$36</f>
        <v>#DIV/0!</v>
      </c>
      <c r="D23" s="87" t="e">
        <f aca="false">D22-C23</f>
        <v>#DIV/0!</v>
      </c>
      <c r="F23" s="83" t="e">
        <f aca="false">D32</f>
        <v>#DIV/0!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/>
      <c r="C24" s="87" t="e">
        <f aca="false">B24/$B$36</f>
        <v>#DIV/0!</v>
      </c>
      <c r="D24" s="87" t="e">
        <f aca="false">D23-C24</f>
        <v>#DIV/0!</v>
      </c>
      <c r="F24" s="83" t="e">
        <f aca="false">D31</f>
        <v>#DIV/0!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/>
      <c r="C25" s="87" t="e">
        <f aca="false">B25/$B$36</f>
        <v>#DIV/0!</v>
      </c>
      <c r="D25" s="87" t="e">
        <f aca="false">D24-C25</f>
        <v>#DIV/0!</v>
      </c>
      <c r="F25" s="83" t="e">
        <f aca="false">D30</f>
        <v>#DIV/0!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/>
      <c r="C26" s="87" t="e">
        <f aca="false">B26/$B$36</f>
        <v>#DIV/0!</v>
      </c>
      <c r="D26" s="87" t="e">
        <f aca="false">D25-C26</f>
        <v>#DIV/0!</v>
      </c>
      <c r="F26" s="83" t="e">
        <f aca="false">D29</f>
        <v>#DIV/0!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/>
      <c r="C27" s="87" t="e">
        <f aca="false">B27/$B$36</f>
        <v>#DIV/0!</v>
      </c>
      <c r="D27" s="87" t="e">
        <f aca="false">D26-C27</f>
        <v>#DIV/0!</v>
      </c>
      <c r="F27" s="83" t="e">
        <f aca="false">D28</f>
        <v>#DIV/0!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/>
      <c r="C28" s="87" t="e">
        <f aca="false">B28/$B$36</f>
        <v>#DIV/0!</v>
      </c>
      <c r="D28" s="87" t="e">
        <f aca="false">D27-C28</f>
        <v>#DIV/0!</v>
      </c>
      <c r="F28" s="83" t="e">
        <f aca="false">D27</f>
        <v>#DIV/0!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/>
      <c r="C29" s="87" t="e">
        <f aca="false">B29/$B$36</f>
        <v>#DIV/0!</v>
      </c>
      <c r="D29" s="87" t="e">
        <f aca="false">D28-C29</f>
        <v>#DIV/0!</v>
      </c>
      <c r="F29" s="83" t="e">
        <f aca="false">D26</f>
        <v>#DIV/0!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/>
      <c r="C30" s="87" t="e">
        <f aca="false">B30/$B$36</f>
        <v>#DIV/0!</v>
      </c>
      <c r="D30" s="87" t="e">
        <f aca="false">D29-C30</f>
        <v>#DIV/0!</v>
      </c>
      <c r="F30" s="83" t="e">
        <f aca="false">D25</f>
        <v>#DIV/0!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/>
      <c r="C31" s="87" t="e">
        <f aca="false">B31/$B$36</f>
        <v>#DIV/0!</v>
      </c>
      <c r="D31" s="87" t="e">
        <f aca="false">D30-C31</f>
        <v>#DIV/0!</v>
      </c>
      <c r="F31" s="83" t="e">
        <f aca="false">D24</f>
        <v>#DIV/0!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/>
      <c r="C32" s="87" t="e">
        <f aca="false">B32/$B$36</f>
        <v>#DIV/0!</v>
      </c>
      <c r="D32" s="87" t="e">
        <f aca="false">D31-C32</f>
        <v>#DIV/0!</v>
      </c>
      <c r="F32" s="83" t="e">
        <f aca="false">D23</f>
        <v>#DIV/0!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/>
      <c r="C33" s="87" t="e">
        <f aca="false">B33/$B$36</f>
        <v>#DIV/0!</v>
      </c>
      <c r="D33" s="87" t="e">
        <f aca="false">D32-C33</f>
        <v>#DIV/0!</v>
      </c>
      <c r="F33" s="83" t="e">
        <f aca="false">D22</f>
        <v>#DIV/0!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/>
      <c r="C34" s="87" t="e">
        <f aca="false">B34/$B$36</f>
        <v>#DIV/0!</v>
      </c>
      <c r="D34" s="87" t="e">
        <f aca="false">D33-C34</f>
        <v>#DIV/0!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90"/>
      <c r="C35" s="87" t="e">
        <f aca="false">B35/$B$36</f>
        <v>#DIV/0!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0</v>
      </c>
      <c r="C36" s="87" t="e">
        <f aca="false">B36/$B$36</f>
        <v>#DIV/0!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0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/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K43" activeCellId="0" sqref="K43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/>
      <c r="C4" s="78" t="s">
        <v>50</v>
      </c>
      <c r="D4" s="79" t="s">
        <v>128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46</v>
      </c>
    </row>
    <row r="6" customFormat="false" ht="15" hidden="false" customHeight="false" outlineLevel="0" collapsed="false">
      <c r="A6" s="76" t="s">
        <v>54</v>
      </c>
      <c r="B6" s="80"/>
      <c r="C6" s="76" t="s">
        <v>55</v>
      </c>
      <c r="D6" s="81"/>
    </row>
    <row r="12" customFormat="false" ht="15.75" hidden="false" customHeight="false" outlineLevel="0" collapsed="false">
      <c r="A12" s="74" t="s">
        <v>56</v>
      </c>
      <c r="C12" s="82"/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e">
        <f aca="false">D34</f>
        <v>#DIV/0!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/>
      <c r="C22" s="87" t="e">
        <f aca="false">B22/$B$36</f>
        <v>#DIV/0!</v>
      </c>
      <c r="D22" s="87" t="e">
        <f aca="false">D21-C22</f>
        <v>#DIV/0!</v>
      </c>
      <c r="F22" s="83" t="e">
        <f aca="false">D33</f>
        <v>#DIV/0!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/>
      <c r="C23" s="87" t="e">
        <f aca="false">B23/$B$36</f>
        <v>#DIV/0!</v>
      </c>
      <c r="D23" s="87" t="e">
        <f aca="false">D22-C23</f>
        <v>#DIV/0!</v>
      </c>
      <c r="F23" s="83" t="e">
        <f aca="false">D32</f>
        <v>#DIV/0!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/>
      <c r="C24" s="87" t="e">
        <f aca="false">B24/$B$36</f>
        <v>#DIV/0!</v>
      </c>
      <c r="D24" s="87" t="e">
        <f aca="false">D23-C24</f>
        <v>#DIV/0!</v>
      </c>
      <c r="F24" s="83" t="e">
        <f aca="false">D31</f>
        <v>#DIV/0!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/>
      <c r="C25" s="87" t="e">
        <f aca="false">B25/$B$36</f>
        <v>#DIV/0!</v>
      </c>
      <c r="D25" s="87" t="e">
        <f aca="false">D24-C25</f>
        <v>#DIV/0!</v>
      </c>
      <c r="F25" s="83" t="e">
        <f aca="false">D30</f>
        <v>#DIV/0!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/>
      <c r="C26" s="87" t="e">
        <f aca="false">B26/$B$36</f>
        <v>#DIV/0!</v>
      </c>
      <c r="D26" s="87" t="e">
        <f aca="false">D25-C26</f>
        <v>#DIV/0!</v>
      </c>
      <c r="F26" s="83" t="e">
        <f aca="false">D29</f>
        <v>#DIV/0!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/>
      <c r="C27" s="87" t="e">
        <f aca="false">B27/$B$36</f>
        <v>#DIV/0!</v>
      </c>
      <c r="D27" s="87" t="e">
        <f aca="false">D26-C27</f>
        <v>#DIV/0!</v>
      </c>
      <c r="F27" s="83" t="e">
        <f aca="false">D28</f>
        <v>#DIV/0!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/>
      <c r="C28" s="87" t="e">
        <f aca="false">B28/$B$36</f>
        <v>#DIV/0!</v>
      </c>
      <c r="D28" s="87" t="e">
        <f aca="false">D27-C28</f>
        <v>#DIV/0!</v>
      </c>
      <c r="F28" s="83" t="e">
        <f aca="false">D27</f>
        <v>#DIV/0!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/>
      <c r="C29" s="87" t="e">
        <f aca="false">B29/$B$36</f>
        <v>#DIV/0!</v>
      </c>
      <c r="D29" s="87" t="e">
        <f aca="false">D28-C29</f>
        <v>#DIV/0!</v>
      </c>
      <c r="F29" s="83" t="e">
        <f aca="false">D26</f>
        <v>#DIV/0!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/>
      <c r="C30" s="87" t="e">
        <f aca="false">B30/$B$36</f>
        <v>#DIV/0!</v>
      </c>
      <c r="D30" s="87" t="e">
        <f aca="false">D29-C30</f>
        <v>#DIV/0!</v>
      </c>
      <c r="F30" s="83" t="e">
        <f aca="false">D25</f>
        <v>#DIV/0!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/>
      <c r="C31" s="87" t="e">
        <f aca="false">B31/$B$36</f>
        <v>#DIV/0!</v>
      </c>
      <c r="D31" s="87" t="e">
        <f aca="false">D30-C31</f>
        <v>#DIV/0!</v>
      </c>
      <c r="F31" s="83" t="e">
        <f aca="false">D24</f>
        <v>#DIV/0!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/>
      <c r="C32" s="87" t="e">
        <f aca="false">B32/$B$36</f>
        <v>#DIV/0!</v>
      </c>
      <c r="D32" s="87" t="e">
        <f aca="false">D31-C32</f>
        <v>#DIV/0!</v>
      </c>
      <c r="F32" s="83" t="e">
        <f aca="false">D23</f>
        <v>#DIV/0!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/>
      <c r="C33" s="87" t="e">
        <f aca="false">B33/$B$36</f>
        <v>#DIV/0!</v>
      </c>
      <c r="D33" s="87" t="e">
        <f aca="false">D32-C33</f>
        <v>#DIV/0!</v>
      </c>
      <c r="F33" s="83" t="e">
        <f aca="false">D22</f>
        <v>#DIV/0!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/>
      <c r="C34" s="87" t="e">
        <f aca="false">B34/$B$36</f>
        <v>#DIV/0!</v>
      </c>
      <c r="D34" s="87" t="e">
        <f aca="false">D33-C34</f>
        <v>#DIV/0!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90"/>
      <c r="C35" s="87" t="e">
        <f aca="false">B35/$B$36</f>
        <v>#DIV/0!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0</v>
      </c>
      <c r="C36" s="87" t="e">
        <f aca="false">B36/$B$36</f>
        <v>#DIV/0!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0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75" t="s">
        <v>124</v>
      </c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J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6" activeCellId="0" sqref="A26"/>
    </sheetView>
  </sheetViews>
  <sheetFormatPr defaultRowHeight="12.75" zeroHeight="false" outlineLevelRow="0" outlineLevelCol="0"/>
  <cols>
    <col collapsed="false" customWidth="false" hidden="false" outlineLevel="0" max="2" min="1" style="2" width="11.57"/>
    <col collapsed="false" customWidth="true" hidden="false" outlineLevel="0" max="3" min="3" style="2" width="28.28"/>
    <col collapsed="false" customWidth="false" hidden="false" outlineLevel="0" max="1025" min="4" style="2" width="11.57"/>
  </cols>
  <sheetData>
    <row r="1" s="103" customFormat="true" ht="12.75" hidden="false" customHeight="false" outlineLevel="0" collapsed="false">
      <c r="D1" s="103" t="s">
        <v>129</v>
      </c>
      <c r="E1" s="103" t="s">
        <v>130</v>
      </c>
      <c r="F1" s="103" t="s">
        <v>131</v>
      </c>
      <c r="G1" s="103" t="s">
        <v>132</v>
      </c>
    </row>
    <row r="2" customFormat="false" ht="38.25" hidden="false" customHeight="false" outlineLevel="0" collapsed="false">
      <c r="B2" s="2" t="s">
        <v>133</v>
      </c>
      <c r="C2" s="2" t="s">
        <v>134</v>
      </c>
      <c r="D2" s="2" t="s">
        <v>135</v>
      </c>
      <c r="E2" s="2" t="s">
        <v>136</v>
      </c>
      <c r="F2" s="2" t="s">
        <v>137</v>
      </c>
      <c r="G2" s="2" t="s">
        <v>138</v>
      </c>
    </row>
    <row r="3" customFormat="false" ht="12.75" hidden="false" customHeight="false" outlineLevel="0" collapsed="false">
      <c r="B3" s="2" t="n">
        <v>15</v>
      </c>
      <c r="C3" s="2" t="n">
        <v>41</v>
      </c>
      <c r="D3" s="2" t="n">
        <f aca="false">1*C3*100/$C$9</f>
        <v>82</v>
      </c>
      <c r="E3" s="2" t="n">
        <v>9.6</v>
      </c>
      <c r="F3" s="104" t="n">
        <f aca="false">$C$10*(E3/(B3/60))^0.5</f>
        <v>0.0824170856072938</v>
      </c>
    </row>
    <row r="4" customFormat="false" ht="12.75" hidden="false" customHeight="false" outlineLevel="0" collapsed="false">
      <c r="B4" s="2" t="n">
        <v>30</v>
      </c>
      <c r="C4" s="2" t="n">
        <v>36</v>
      </c>
      <c r="D4" s="2" t="n">
        <f aca="false">1*C4*100/$C$9</f>
        <v>72</v>
      </c>
      <c r="E4" s="2" t="n">
        <v>10.4</v>
      </c>
      <c r="F4" s="104" t="n">
        <f aca="false">$C$10*(E4/(B4/60))^0.5</f>
        <v>0.0606573326152742</v>
      </c>
    </row>
    <row r="5" customFormat="false" ht="12.75" hidden="false" customHeight="false" outlineLevel="0" collapsed="false">
      <c r="B5" s="2" t="n">
        <v>60</v>
      </c>
      <c r="C5" s="2" t="n">
        <v>32</v>
      </c>
      <c r="D5" s="2" t="n">
        <f aca="false">1*C5*100/$C$9</f>
        <v>64</v>
      </c>
      <c r="E5" s="2" t="n">
        <v>11.2</v>
      </c>
      <c r="F5" s="104" t="n">
        <f aca="false">$C$10*(E5/(B5/60))^0.5</f>
        <v>0.0445103134116128</v>
      </c>
    </row>
    <row r="6" customFormat="false" ht="12.75" hidden="false" customHeight="false" outlineLevel="0" collapsed="false">
      <c r="B6" s="2" t="n">
        <v>120</v>
      </c>
      <c r="D6" s="2" t="n">
        <f aca="false">1*C6*100/$C$9</f>
        <v>0</v>
      </c>
      <c r="F6" s="104"/>
    </row>
    <row r="9" customFormat="false" ht="25.5" hidden="false" customHeight="false" outlineLevel="0" collapsed="false">
      <c r="B9" s="105" t="s">
        <v>139</v>
      </c>
      <c r="C9" s="105" t="n">
        <v>50</v>
      </c>
      <c r="D9" s="2" t="s">
        <v>140</v>
      </c>
    </row>
    <row r="10" customFormat="false" ht="12.75" hidden="false" customHeight="false" outlineLevel="0" collapsed="false">
      <c r="B10" s="106" t="s">
        <v>141</v>
      </c>
      <c r="C10" s="106" t="n">
        <v>0.0133</v>
      </c>
    </row>
    <row r="12" customFormat="false" ht="63.75" hidden="false" customHeight="false" outlineLevel="0" collapsed="false">
      <c r="B12" s="2" t="s">
        <v>142</v>
      </c>
      <c r="C12" s="2" t="s">
        <v>143</v>
      </c>
    </row>
    <row r="15" s="1" customFormat="true" ht="12.8" hidden="false" customHeight="false" outlineLevel="0" collapsed="false">
      <c r="B15" s="107" t="s">
        <v>144</v>
      </c>
    </row>
    <row r="16" customFormat="false" ht="12.8" hidden="false" customHeight="false" outlineLevel="0" collapsed="false">
      <c r="B16" s="108" t="s">
        <v>145</v>
      </c>
    </row>
    <row r="18" customFormat="false" ht="12.8" hidden="false" customHeight="false" outlineLevel="0" collapsed="false">
      <c r="B18" s="2" t="s">
        <v>146</v>
      </c>
      <c r="E18" s="2" t="s">
        <v>33</v>
      </c>
      <c r="F18" s="2" t="s">
        <v>17</v>
      </c>
      <c r="G18" s="2" t="s">
        <v>13</v>
      </c>
      <c r="H18" s="2" t="s">
        <v>128</v>
      </c>
    </row>
    <row r="19" customFormat="false" ht="12.8" hidden="false" customHeight="false" outlineLevel="0" collapsed="false">
      <c r="C19" s="0"/>
      <c r="D19" s="0"/>
      <c r="E19" s="109"/>
      <c r="F19" s="109"/>
      <c r="G19" s="109"/>
      <c r="H19" s="109"/>
      <c r="I19" s="109"/>
      <c r="J19" s="109"/>
    </row>
    <row r="20" customFormat="false" ht="12.8" hidden="false" customHeight="false" outlineLevel="0" collapsed="false">
      <c r="B20" s="2" t="s">
        <v>147</v>
      </c>
      <c r="C20" s="2" t="s">
        <v>148</v>
      </c>
      <c r="D20" s="2" t="s">
        <v>57</v>
      </c>
      <c r="E20" s="109" t="n">
        <v>41.56</v>
      </c>
      <c r="F20" s="109" t="n">
        <v>41.66</v>
      </c>
      <c r="G20" s="109" t="n">
        <v>51.9</v>
      </c>
      <c r="H20" s="109" t="n">
        <v>54.67</v>
      </c>
      <c r="I20" s="109"/>
      <c r="J20" s="109"/>
    </row>
    <row r="21" customFormat="false" ht="23.85" hidden="false" customHeight="false" outlineLevel="0" collapsed="false">
      <c r="B21" s="2" t="s">
        <v>149</v>
      </c>
      <c r="C21" s="2" t="s">
        <v>150</v>
      </c>
      <c r="D21" s="2" t="s">
        <v>57</v>
      </c>
      <c r="E21" s="109" t="n">
        <v>141.36</v>
      </c>
      <c r="F21" s="109" t="n">
        <v>141.34</v>
      </c>
      <c r="G21" s="109" t="n">
        <v>151.61</v>
      </c>
      <c r="H21" s="109" t="n">
        <v>154.35</v>
      </c>
      <c r="I21" s="109"/>
      <c r="J21" s="109"/>
    </row>
    <row r="22" customFormat="false" ht="23.85" hidden="false" customHeight="false" outlineLevel="0" collapsed="false">
      <c r="B22" s="2" t="s">
        <v>151</v>
      </c>
      <c r="C22" s="2" t="s">
        <v>152</v>
      </c>
      <c r="D22" s="2" t="s">
        <v>57</v>
      </c>
      <c r="E22" s="109" t="n">
        <v>52.67</v>
      </c>
      <c r="F22" s="109" t="n">
        <v>52.77</v>
      </c>
      <c r="G22" s="109" t="n">
        <v>63.03</v>
      </c>
      <c r="H22" s="109" t="n">
        <v>65.92</v>
      </c>
      <c r="I22" s="109"/>
      <c r="J22" s="109"/>
    </row>
    <row r="23" customFormat="false" ht="35.05" hidden="false" customHeight="false" outlineLevel="0" collapsed="false">
      <c r="B23" s="2" t="s">
        <v>153</v>
      </c>
      <c r="C23" s="2" t="s">
        <v>154</v>
      </c>
      <c r="D23" s="2" t="s">
        <v>57</v>
      </c>
      <c r="E23" s="109" t="n">
        <v>148.38</v>
      </c>
      <c r="F23" s="109" t="n">
        <v>148.31</v>
      </c>
      <c r="G23" s="109" t="n">
        <v>158.61</v>
      </c>
      <c r="H23" s="109" t="n">
        <v>161.46</v>
      </c>
      <c r="I23" s="109"/>
      <c r="J23" s="109"/>
    </row>
    <row r="24" customFormat="false" ht="12.8" hidden="false" customHeight="false" outlineLevel="0" collapsed="false">
      <c r="B24" s="2" t="s">
        <v>155</v>
      </c>
      <c r="C24" s="2" t="s">
        <v>156</v>
      </c>
      <c r="D24" s="2" t="s">
        <v>57</v>
      </c>
      <c r="E24" s="109" t="n">
        <v>46.4</v>
      </c>
      <c r="F24" s="109" t="n">
        <v>44.6</v>
      </c>
      <c r="G24" s="109" t="n">
        <f aca="false">'113-3 25-61_Schlämm'!B15</f>
        <v>41</v>
      </c>
      <c r="H24" s="109" t="n">
        <v>43.9</v>
      </c>
      <c r="I24" s="109"/>
      <c r="J24" s="109"/>
    </row>
    <row r="25" customFormat="false" ht="23.85" hidden="false" customHeight="false" outlineLevel="0" collapsed="false">
      <c r="B25" s="2" t="s">
        <v>157</v>
      </c>
      <c r="C25" s="2" t="s">
        <v>158</v>
      </c>
      <c r="D25" s="2" t="s">
        <v>159</v>
      </c>
      <c r="E25" s="109" t="n">
        <v>1</v>
      </c>
      <c r="F25" s="109" t="n">
        <v>1</v>
      </c>
      <c r="G25" s="109" t="n">
        <v>1</v>
      </c>
      <c r="H25" s="109" t="n">
        <v>1</v>
      </c>
      <c r="I25" s="109"/>
      <c r="J25" s="109"/>
    </row>
    <row r="26" s="110" customFormat="true" ht="12.8" hidden="false" customHeight="false" outlineLevel="0" collapsed="false">
      <c r="B26" s="110" t="s">
        <v>160</v>
      </c>
      <c r="C26" s="110" t="s">
        <v>161</v>
      </c>
      <c r="D26" s="110" t="s">
        <v>159</v>
      </c>
      <c r="E26" s="111" t="n">
        <f aca="false">E24*E25/(E21-E20-E23+E22)</f>
        <v>11.3447432762836</v>
      </c>
      <c r="F26" s="111" t="n">
        <f aca="false">F24*F25/(F21-F20-F23+F22)</f>
        <v>10.7729468599034</v>
      </c>
      <c r="G26" s="111" t="n">
        <f aca="false">G24*G25/(G21-G20-G23+G22)</f>
        <v>9.92736077481841</v>
      </c>
      <c r="H26" s="111" t="n">
        <f aca="false">H24*H25/(H21-H20-H23+H22)</f>
        <v>10.6038647342996</v>
      </c>
      <c r="I26" s="111"/>
      <c r="J26" s="11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9" activeCellId="0" sqref="B39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/>
      <c r="C4" s="78" t="s">
        <v>50</v>
      </c>
      <c r="D4" s="79" t="s">
        <v>9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10</v>
      </c>
    </row>
    <row r="6" customFormat="false" ht="15" hidden="false" customHeight="false" outlineLevel="0" collapsed="false">
      <c r="A6" s="76" t="s">
        <v>54</v>
      </c>
      <c r="B6" s="80"/>
      <c r="C6" s="76" t="s">
        <v>55</v>
      </c>
      <c r="D6" s="81"/>
    </row>
    <row r="12" customFormat="false" ht="15.75" hidden="false" customHeight="false" outlineLevel="0" collapsed="false">
      <c r="A12" s="74" t="s">
        <v>56</v>
      </c>
      <c r="C12" s="82"/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e">
        <f aca="false">D34</f>
        <v>#DIV/0!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/>
      <c r="C22" s="87" t="e">
        <f aca="false">B22/$B$36</f>
        <v>#DIV/0!</v>
      </c>
      <c r="D22" s="87" t="e">
        <f aca="false">D21-C22</f>
        <v>#DIV/0!</v>
      </c>
      <c r="F22" s="83" t="e">
        <f aca="false">D33</f>
        <v>#DIV/0!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/>
      <c r="C23" s="87" t="e">
        <f aca="false">B23/$B$36</f>
        <v>#DIV/0!</v>
      </c>
      <c r="D23" s="87" t="e">
        <f aca="false">D22-C23</f>
        <v>#DIV/0!</v>
      </c>
      <c r="F23" s="83" t="e">
        <f aca="false">D32</f>
        <v>#DIV/0!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/>
      <c r="C24" s="87" t="e">
        <f aca="false">B24/$B$36</f>
        <v>#DIV/0!</v>
      </c>
      <c r="D24" s="87" t="e">
        <f aca="false">D23-C24</f>
        <v>#DIV/0!</v>
      </c>
      <c r="F24" s="83" t="e">
        <f aca="false">D31</f>
        <v>#DIV/0!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/>
      <c r="C25" s="87" t="e">
        <f aca="false">B25/$B$36</f>
        <v>#DIV/0!</v>
      </c>
      <c r="D25" s="87" t="e">
        <f aca="false">D24-C25</f>
        <v>#DIV/0!</v>
      </c>
      <c r="F25" s="83" t="e">
        <f aca="false">D30</f>
        <v>#DIV/0!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/>
      <c r="C26" s="87" t="e">
        <f aca="false">B26/$B$36</f>
        <v>#DIV/0!</v>
      </c>
      <c r="D26" s="87" t="e">
        <f aca="false">D25-C26</f>
        <v>#DIV/0!</v>
      </c>
      <c r="F26" s="83" t="e">
        <f aca="false">D29</f>
        <v>#DIV/0!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/>
      <c r="C27" s="87" t="e">
        <f aca="false">B27/$B$36</f>
        <v>#DIV/0!</v>
      </c>
      <c r="D27" s="87" t="e">
        <f aca="false">D26-C27</f>
        <v>#DIV/0!</v>
      </c>
      <c r="F27" s="83" t="e">
        <f aca="false">D28</f>
        <v>#DIV/0!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/>
      <c r="C28" s="87" t="e">
        <f aca="false">B28/$B$36</f>
        <v>#DIV/0!</v>
      </c>
      <c r="D28" s="87" t="e">
        <f aca="false">D27-C28</f>
        <v>#DIV/0!</v>
      </c>
      <c r="F28" s="83" t="e">
        <f aca="false">D27</f>
        <v>#DIV/0!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/>
      <c r="C29" s="87" t="e">
        <f aca="false">B29/$B$36</f>
        <v>#DIV/0!</v>
      </c>
      <c r="D29" s="87" t="e">
        <f aca="false">D28-C29</f>
        <v>#DIV/0!</v>
      </c>
      <c r="F29" s="83" t="e">
        <f aca="false">D26</f>
        <v>#DIV/0!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/>
      <c r="C30" s="87" t="e">
        <f aca="false">B30/$B$36</f>
        <v>#DIV/0!</v>
      </c>
      <c r="D30" s="87" t="e">
        <f aca="false">D29-C30</f>
        <v>#DIV/0!</v>
      </c>
      <c r="F30" s="83" t="e">
        <f aca="false">D25</f>
        <v>#DIV/0!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/>
      <c r="C31" s="87" t="e">
        <f aca="false">B31/$B$36</f>
        <v>#DIV/0!</v>
      </c>
      <c r="D31" s="87" t="e">
        <f aca="false">D30-C31</f>
        <v>#DIV/0!</v>
      </c>
      <c r="F31" s="83" t="e">
        <f aca="false">D24</f>
        <v>#DIV/0!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/>
      <c r="C32" s="87" t="e">
        <f aca="false">B32/$B$36</f>
        <v>#DIV/0!</v>
      </c>
      <c r="D32" s="87" t="e">
        <f aca="false">D31-C32</f>
        <v>#DIV/0!</v>
      </c>
      <c r="F32" s="83" t="e">
        <f aca="false">D23</f>
        <v>#DIV/0!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/>
      <c r="C33" s="87" t="e">
        <f aca="false">B33/$B$36</f>
        <v>#DIV/0!</v>
      </c>
      <c r="D33" s="87" t="e">
        <f aca="false">D32-C33</f>
        <v>#DIV/0!</v>
      </c>
      <c r="F33" s="83" t="e">
        <f aca="false">D22</f>
        <v>#DIV/0!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/>
      <c r="C34" s="87" t="e">
        <f aca="false">B34/$B$36</f>
        <v>#DIV/0!</v>
      </c>
      <c r="D34" s="87" t="e">
        <f aca="false">D33-C34</f>
        <v>#DIV/0!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90"/>
      <c r="C35" s="87" t="e">
        <f aca="false">B35/$B$36</f>
        <v>#DIV/0!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0</v>
      </c>
      <c r="C36" s="87" t="e">
        <f aca="false">B36/$B$36</f>
        <v>#DIV/0!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0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/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BABABA"/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/>
      <c r="C4" s="78" t="s">
        <v>50</v>
      </c>
      <c r="D4" s="79" t="s">
        <v>13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14</v>
      </c>
    </row>
    <row r="6" customFormat="false" ht="15" hidden="false" customHeight="false" outlineLevel="0" collapsed="false">
      <c r="A6" s="76" t="s">
        <v>54</v>
      </c>
      <c r="B6" s="80"/>
      <c r="C6" s="76" t="s">
        <v>55</v>
      </c>
      <c r="D6" s="81"/>
    </row>
    <row r="12" customFormat="false" ht="15.75" hidden="false" customHeight="false" outlineLevel="0" collapsed="false">
      <c r="A12" s="74" t="s">
        <v>56</v>
      </c>
      <c r="C12" s="82"/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e">
        <f aca="false">D34</f>
        <v>#DIV/0!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/>
      <c r="C22" s="87" t="e">
        <f aca="false">B22/$B$36</f>
        <v>#DIV/0!</v>
      </c>
      <c r="D22" s="87" t="e">
        <f aca="false">D21-C22</f>
        <v>#DIV/0!</v>
      </c>
      <c r="F22" s="83" t="e">
        <f aca="false">D33</f>
        <v>#DIV/0!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/>
      <c r="C23" s="87" t="e">
        <f aca="false">B23/$B$36</f>
        <v>#DIV/0!</v>
      </c>
      <c r="D23" s="87" t="e">
        <f aca="false">D22-C23</f>
        <v>#DIV/0!</v>
      </c>
      <c r="F23" s="83" t="e">
        <f aca="false">D32</f>
        <v>#DIV/0!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/>
      <c r="C24" s="87" t="e">
        <f aca="false">B24/$B$36</f>
        <v>#DIV/0!</v>
      </c>
      <c r="D24" s="87" t="e">
        <f aca="false">D23-C24</f>
        <v>#DIV/0!</v>
      </c>
      <c r="F24" s="83" t="e">
        <f aca="false">D31</f>
        <v>#DIV/0!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/>
      <c r="C25" s="87" t="e">
        <f aca="false">B25/$B$36</f>
        <v>#DIV/0!</v>
      </c>
      <c r="D25" s="87" t="e">
        <f aca="false">D24-C25</f>
        <v>#DIV/0!</v>
      </c>
      <c r="F25" s="83" t="e">
        <f aca="false">D30</f>
        <v>#DIV/0!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/>
      <c r="C26" s="87" t="e">
        <f aca="false">B26/$B$36</f>
        <v>#DIV/0!</v>
      </c>
      <c r="D26" s="87" t="e">
        <f aca="false">D25-C26</f>
        <v>#DIV/0!</v>
      </c>
      <c r="F26" s="83" t="e">
        <f aca="false">D29</f>
        <v>#DIV/0!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/>
      <c r="C27" s="87" t="e">
        <f aca="false">B27/$B$36</f>
        <v>#DIV/0!</v>
      </c>
      <c r="D27" s="87" t="e">
        <f aca="false">D26-C27</f>
        <v>#DIV/0!</v>
      </c>
      <c r="F27" s="83" t="e">
        <f aca="false">D28</f>
        <v>#DIV/0!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/>
      <c r="C28" s="87" t="e">
        <f aca="false">B28/$B$36</f>
        <v>#DIV/0!</v>
      </c>
      <c r="D28" s="87" t="e">
        <f aca="false">D27-C28</f>
        <v>#DIV/0!</v>
      </c>
      <c r="F28" s="83" t="e">
        <f aca="false">D27</f>
        <v>#DIV/0!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/>
      <c r="C29" s="87" t="e">
        <f aca="false">B29/$B$36</f>
        <v>#DIV/0!</v>
      </c>
      <c r="D29" s="87" t="e">
        <f aca="false">D28-C29</f>
        <v>#DIV/0!</v>
      </c>
      <c r="F29" s="83" t="e">
        <f aca="false">D26</f>
        <v>#DIV/0!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/>
      <c r="C30" s="87" t="e">
        <f aca="false">B30/$B$36</f>
        <v>#DIV/0!</v>
      </c>
      <c r="D30" s="87" t="e">
        <f aca="false">D29-C30</f>
        <v>#DIV/0!</v>
      </c>
      <c r="F30" s="83" t="e">
        <f aca="false">D25</f>
        <v>#DIV/0!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/>
      <c r="C31" s="87" t="e">
        <f aca="false">B31/$B$36</f>
        <v>#DIV/0!</v>
      </c>
      <c r="D31" s="87" t="e">
        <f aca="false">D30-C31</f>
        <v>#DIV/0!</v>
      </c>
      <c r="F31" s="83" t="e">
        <f aca="false">D24</f>
        <v>#DIV/0!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/>
      <c r="C32" s="87" t="e">
        <f aca="false">B32/$B$36</f>
        <v>#DIV/0!</v>
      </c>
      <c r="D32" s="87" t="e">
        <f aca="false">D31-C32</f>
        <v>#DIV/0!</v>
      </c>
      <c r="F32" s="83" t="e">
        <f aca="false">D23</f>
        <v>#DIV/0!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/>
      <c r="C33" s="87" t="e">
        <f aca="false">B33/$B$36</f>
        <v>#DIV/0!</v>
      </c>
      <c r="D33" s="87" t="e">
        <f aca="false">D32-C33</f>
        <v>#DIV/0!</v>
      </c>
      <c r="F33" s="83" t="e">
        <f aca="false">D22</f>
        <v>#DIV/0!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/>
      <c r="C34" s="87" t="e">
        <f aca="false">B34/$B$36</f>
        <v>#DIV/0!</v>
      </c>
      <c r="D34" s="87" t="e">
        <f aca="false">D33-C34</f>
        <v>#DIV/0!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90"/>
      <c r="C35" s="87" t="e">
        <f aca="false">B35/$B$36</f>
        <v>#DIV/0!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0</v>
      </c>
      <c r="C36" s="87" t="e">
        <f aca="false">B36/$B$36</f>
        <v>#DIV/0!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0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/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BABABA"/>
    <pageSetUpPr fitToPage="false"/>
  </sheetPr>
  <dimension ref="A1:T40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I12" activeCellId="0" sqref="I12"/>
    </sheetView>
  </sheetViews>
  <sheetFormatPr defaultRowHeight="15" zeroHeight="false" outlineLevelRow="0" outlineLevelCol="0"/>
  <cols>
    <col collapsed="false" customWidth="true" hidden="false" outlineLevel="0" max="1" min="1" style="74" width="33.43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27.77"/>
    <col collapsed="false" customWidth="true" hidden="false" outlineLevel="0" max="5" min="5" style="74" width="19.42"/>
    <col collapsed="false" customWidth="true" hidden="false" outlineLevel="0" max="6" min="6" style="74" width="21.85"/>
    <col collapsed="false" customWidth="true" hidden="false" outlineLevel="0" max="7" min="7" style="74" width="31.08"/>
    <col collapsed="false" customWidth="true" hidden="false" outlineLevel="0" max="9" min="8" style="74" width="19.99"/>
    <col collapsed="false" customWidth="true" hidden="false" outlineLevel="0" max="10" min="10" style="75" width="19.99"/>
    <col collapsed="false" customWidth="true" hidden="false" outlineLevel="0" max="17" min="11" style="75" width="21.57"/>
    <col collapsed="false" customWidth="true" hidden="false" outlineLevel="0" max="18" min="18" style="74" width="21.57"/>
    <col collapsed="false" customWidth="true" hidden="false" outlineLevel="0" max="19" min="19" style="74" width="19.99"/>
    <col collapsed="false" customWidth="true" hidden="false" outlineLevel="0" max="20" min="20" style="74" width="21.57"/>
    <col collapsed="false" customWidth="false" hidden="false" outlineLevel="0" max="1025" min="21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26.85" hidden="false" customHeight="false" outlineLevel="0" collapsed="false">
      <c r="A4" s="76" t="s">
        <v>49</v>
      </c>
      <c r="B4" s="77"/>
      <c r="C4" s="78" t="s">
        <v>50</v>
      </c>
      <c r="D4" s="79" t="s">
        <v>13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14</v>
      </c>
    </row>
    <row r="6" customFormat="false" ht="15" hidden="false" customHeight="false" outlineLevel="0" collapsed="false">
      <c r="A6" s="76" t="s">
        <v>54</v>
      </c>
      <c r="B6" s="80"/>
      <c r="C6" s="76" t="s">
        <v>55</v>
      </c>
      <c r="D6" s="81"/>
    </row>
    <row r="9" customFormat="false" ht="15" hidden="false" customHeight="false" outlineLevel="0" collapsed="false">
      <c r="A9" s="74" t="s">
        <v>72</v>
      </c>
      <c r="B9" s="94"/>
      <c r="C9" s="74" t="s">
        <v>73</v>
      </c>
      <c r="D9" s="75" t="s">
        <v>74</v>
      </c>
      <c r="E9" s="94" t="s">
        <v>75</v>
      </c>
    </row>
    <row r="10" customFormat="false" ht="15" hidden="false" customHeight="false" outlineLevel="0" collapsed="false">
      <c r="A10" s="74" t="s">
        <v>76</v>
      </c>
      <c r="B10" s="94"/>
      <c r="C10" s="74" t="s">
        <v>57</v>
      </c>
      <c r="D10" s="75" t="s">
        <v>77</v>
      </c>
      <c r="E10" s="94" t="n">
        <v>0.6</v>
      </c>
    </row>
    <row r="12" customFormat="false" ht="15" hidden="false" customHeight="false" outlineLevel="0" collapsed="false">
      <c r="A12" s="74" t="s">
        <v>78</v>
      </c>
    </row>
    <row r="13" customFormat="false" ht="15" hidden="false" customHeight="false" outlineLevel="0" collapsed="false">
      <c r="A13" s="74" t="s">
        <v>79</v>
      </c>
      <c r="B13" s="94" t="n">
        <v>602.7</v>
      </c>
      <c r="C13" s="74" t="s">
        <v>57</v>
      </c>
    </row>
    <row r="14" customFormat="false" ht="15" hidden="false" customHeight="false" outlineLevel="0" collapsed="false">
      <c r="A14" s="95" t="s">
        <v>80</v>
      </c>
      <c r="B14" s="96" t="n">
        <v>561.7</v>
      </c>
      <c r="C14" s="95" t="s">
        <v>57</v>
      </c>
    </row>
    <row r="15" customFormat="false" ht="15" hidden="false" customHeight="false" outlineLevel="0" collapsed="false">
      <c r="A15" s="74" t="s">
        <v>81</v>
      </c>
      <c r="B15" s="94" t="n">
        <f aca="false">B13-B14</f>
        <v>41</v>
      </c>
      <c r="C15" s="74" t="s">
        <v>57</v>
      </c>
    </row>
    <row r="18" customFormat="false" ht="15" hidden="false" customHeight="false" outlineLevel="0" collapsed="false">
      <c r="E18" s="83"/>
      <c r="F18" s="83"/>
      <c r="G18" s="83"/>
      <c r="H18" s="83"/>
      <c r="I18" s="83"/>
      <c r="J18" s="97"/>
      <c r="K18" s="97"/>
      <c r="L18" s="97"/>
      <c r="M18" s="97"/>
      <c r="N18" s="97"/>
      <c r="O18" s="97"/>
      <c r="P18" s="97"/>
      <c r="Q18" s="97"/>
      <c r="R18" s="83"/>
    </row>
    <row r="19" customFormat="false" ht="15" hidden="false" customHeight="false" outlineLevel="0" collapsed="false">
      <c r="C19" s="84"/>
      <c r="E19" s="83"/>
      <c r="F19" s="83"/>
      <c r="G19" s="83"/>
      <c r="H19" s="83"/>
      <c r="I19" s="83"/>
      <c r="J19" s="97"/>
      <c r="K19" s="97"/>
      <c r="L19" s="97"/>
      <c r="M19" s="97"/>
      <c r="N19" s="97"/>
      <c r="O19" s="97"/>
      <c r="P19" s="97"/>
      <c r="Q19" s="97"/>
      <c r="R19" s="83"/>
    </row>
    <row r="21" customFormat="false" ht="15" hidden="false" customHeight="false" outlineLevel="0" collapsed="false">
      <c r="A21" s="85" t="s">
        <v>82</v>
      </c>
      <c r="B21" s="85" t="s">
        <v>83</v>
      </c>
      <c r="C21" s="85" t="s">
        <v>84</v>
      </c>
      <c r="D21" s="85" t="s">
        <v>85</v>
      </c>
      <c r="E21" s="85" t="s">
        <v>86</v>
      </c>
      <c r="F21" s="85" t="s">
        <v>87</v>
      </c>
      <c r="G21" s="85" t="s">
        <v>88</v>
      </c>
      <c r="H21" s="85" t="s">
        <v>89</v>
      </c>
      <c r="I21" s="85"/>
      <c r="J21" s="75" t="s">
        <v>90</v>
      </c>
      <c r="K21" s="75" t="s">
        <v>91</v>
      </c>
      <c r="L21" s="75" t="s">
        <v>92</v>
      </c>
      <c r="T21" s="74" t="s">
        <v>93</v>
      </c>
    </row>
    <row r="22" customFormat="false" ht="15" hidden="false" customHeight="false" outlineLevel="0" collapsed="false">
      <c r="A22" s="85"/>
      <c r="B22" s="85"/>
      <c r="C22" s="86" t="s">
        <v>94</v>
      </c>
      <c r="D22" s="86" t="s">
        <v>95</v>
      </c>
      <c r="E22" s="85" t="s">
        <v>96</v>
      </c>
      <c r="F22" s="85" t="s">
        <v>97</v>
      </c>
      <c r="G22" s="85" t="s">
        <v>98</v>
      </c>
      <c r="H22" s="85" t="s">
        <v>99</v>
      </c>
      <c r="I22" s="85" t="s">
        <v>100</v>
      </c>
      <c r="J22" s="75" t="n">
        <f aca="false">1+C23/1000</f>
        <v>1.021</v>
      </c>
      <c r="K22" s="75" t="n">
        <f aca="false">(J22-1)*1000</f>
        <v>20.9999999999999</v>
      </c>
    </row>
    <row r="23" customFormat="false" ht="15" hidden="false" customHeight="false" outlineLevel="0" collapsed="false">
      <c r="A23" s="98" t="n">
        <v>20.3</v>
      </c>
      <c r="B23" s="85" t="s">
        <v>101</v>
      </c>
      <c r="C23" s="99" t="n">
        <v>21</v>
      </c>
      <c r="D23" s="85" t="n">
        <f aca="false">C23+$E$10</f>
        <v>21.6</v>
      </c>
      <c r="E23" s="100"/>
      <c r="F23" s="100"/>
      <c r="G23" s="85" t="n">
        <f aca="false">D23+F23</f>
        <v>21.6</v>
      </c>
      <c r="H23" s="76"/>
      <c r="I23" s="76"/>
      <c r="J23" s="75" t="n">
        <f aca="false">1+C24/1000</f>
        <v>1.0198</v>
      </c>
    </row>
    <row r="24" customFormat="false" ht="15" hidden="false" customHeight="false" outlineLevel="0" collapsed="false">
      <c r="A24" s="98" t="n">
        <v>20.3</v>
      </c>
      <c r="B24" s="85" t="s">
        <v>102</v>
      </c>
      <c r="C24" s="99" t="n">
        <v>19.8</v>
      </c>
      <c r="D24" s="85" t="n">
        <f aca="false">C24+$E$10</f>
        <v>20.4</v>
      </c>
      <c r="E24" s="100"/>
      <c r="F24" s="100"/>
      <c r="G24" s="85" t="n">
        <f aca="false">D24+F24</f>
        <v>20.4</v>
      </c>
      <c r="H24" s="76"/>
      <c r="I24" s="76"/>
      <c r="J24" s="75" t="n">
        <f aca="false">1+C25/1000</f>
        <v>1.0175</v>
      </c>
    </row>
    <row r="25" customFormat="false" ht="15" hidden="false" customHeight="false" outlineLevel="0" collapsed="false">
      <c r="A25" s="98" t="n">
        <v>20.3</v>
      </c>
      <c r="B25" s="85" t="s">
        <v>103</v>
      </c>
      <c r="C25" s="99" t="n">
        <v>17.5</v>
      </c>
      <c r="D25" s="85" t="n">
        <f aca="false">C25+$E$10</f>
        <v>18.1</v>
      </c>
      <c r="E25" s="100"/>
      <c r="F25" s="100"/>
      <c r="G25" s="85" t="n">
        <f aca="false">D25+F25</f>
        <v>18.1</v>
      </c>
      <c r="H25" s="76"/>
      <c r="I25" s="76"/>
      <c r="J25" s="75" t="n">
        <f aca="false">1+C26/1000</f>
        <v>1.015</v>
      </c>
    </row>
    <row r="26" customFormat="false" ht="15" hidden="false" customHeight="false" outlineLevel="0" collapsed="false">
      <c r="A26" s="98" t="n">
        <v>20.3</v>
      </c>
      <c r="B26" s="85" t="s">
        <v>104</v>
      </c>
      <c r="C26" s="99" t="n">
        <v>15</v>
      </c>
      <c r="D26" s="85" t="n">
        <f aca="false">C26+$E$10</f>
        <v>15.6</v>
      </c>
      <c r="E26" s="100"/>
      <c r="F26" s="100"/>
      <c r="G26" s="85" t="n">
        <f aca="false">D26+F26</f>
        <v>15.6</v>
      </c>
      <c r="H26" s="76"/>
      <c r="I26" s="76"/>
      <c r="J26" s="75" t="n">
        <f aca="false">1+C27/1000</f>
        <v>1.011</v>
      </c>
      <c r="S26" s="74" t="s">
        <v>65</v>
      </c>
      <c r="T26" s="74" t="s">
        <v>66</v>
      </c>
    </row>
    <row r="27" customFormat="false" ht="15" hidden="false" customHeight="false" outlineLevel="0" collapsed="false">
      <c r="A27" s="98" t="n">
        <v>20.3</v>
      </c>
      <c r="B27" s="85" t="s">
        <v>105</v>
      </c>
      <c r="C27" s="99" t="n">
        <v>11</v>
      </c>
      <c r="D27" s="85" t="n">
        <f aca="false">C27+$E$10</f>
        <v>11.6</v>
      </c>
      <c r="E27" s="100"/>
      <c r="F27" s="100"/>
      <c r="G27" s="85" t="n">
        <f aca="false">D27+F27</f>
        <v>11.6</v>
      </c>
      <c r="H27" s="76"/>
      <c r="I27" s="76"/>
      <c r="J27" s="75" t="n">
        <f aca="false">1+C28/1000</f>
        <v>1.008</v>
      </c>
      <c r="S27" s="83" t="e">
        <f aca="false">#REF!</f>
        <v>#REF!</v>
      </c>
      <c r="T27" s="88" t="e">
        <f aca="false">#REF!</f>
        <v>#REF!</v>
      </c>
    </row>
    <row r="28" customFormat="false" ht="15" hidden="false" customHeight="false" outlineLevel="0" collapsed="false">
      <c r="A28" s="98" t="n">
        <v>20.3</v>
      </c>
      <c r="B28" s="85" t="s">
        <v>106</v>
      </c>
      <c r="C28" s="99" t="n">
        <v>8</v>
      </c>
      <c r="D28" s="85" t="n">
        <f aca="false">C28+$E$10</f>
        <v>8.6</v>
      </c>
      <c r="E28" s="100"/>
      <c r="F28" s="100"/>
      <c r="G28" s="85" t="n">
        <f aca="false">D28+F28</f>
        <v>8.6</v>
      </c>
      <c r="H28" s="76"/>
      <c r="I28" s="76"/>
      <c r="J28" s="75" t="n">
        <f aca="false">1+C29/1000</f>
        <v>1.0055</v>
      </c>
      <c r="S28" s="83" t="e">
        <f aca="false">#REF!</f>
        <v>#REF!</v>
      </c>
      <c r="T28" s="88" t="e">
        <f aca="false">#REF!</f>
        <v>#REF!</v>
      </c>
    </row>
    <row r="29" customFormat="false" ht="15" hidden="false" customHeight="false" outlineLevel="0" collapsed="false">
      <c r="A29" s="98" t="n">
        <v>20.5</v>
      </c>
      <c r="B29" s="85" t="s">
        <v>107</v>
      </c>
      <c r="C29" s="99" t="n">
        <v>5.5</v>
      </c>
      <c r="D29" s="85" t="n">
        <f aca="false">C29+$E$10</f>
        <v>6.1</v>
      </c>
      <c r="E29" s="100"/>
      <c r="F29" s="100"/>
      <c r="G29" s="85" t="n">
        <f aca="false">D29+F29</f>
        <v>6.1</v>
      </c>
      <c r="H29" s="76"/>
      <c r="I29" s="76"/>
      <c r="J29" s="75" t="n">
        <f aca="false">1+C30/1000</f>
        <v>1.004</v>
      </c>
      <c r="S29" s="83" t="e">
        <f aca="false">#REF!</f>
        <v>#REF!</v>
      </c>
      <c r="T29" s="89" t="e">
        <f aca="false">#REF!</f>
        <v>#REF!</v>
      </c>
    </row>
    <row r="30" customFormat="false" ht="15" hidden="false" customHeight="false" outlineLevel="0" collapsed="false">
      <c r="A30" s="98" t="n">
        <v>20.8</v>
      </c>
      <c r="B30" s="85" t="s">
        <v>108</v>
      </c>
      <c r="C30" s="99" t="n">
        <v>4</v>
      </c>
      <c r="D30" s="85" t="n">
        <f aca="false">C30+$E$10</f>
        <v>4.6</v>
      </c>
      <c r="E30" s="100"/>
      <c r="F30" s="100"/>
      <c r="G30" s="85" t="n">
        <f aca="false">D30+F30</f>
        <v>4.6</v>
      </c>
      <c r="H30" s="76"/>
      <c r="I30" s="76"/>
      <c r="J30" s="75" t="n">
        <f aca="false">1+C31/1000</f>
        <v>1.0022</v>
      </c>
      <c r="S30" s="83" t="e">
        <f aca="false">#REF!</f>
        <v>#REF!</v>
      </c>
      <c r="T30" s="89" t="e">
        <f aca="false">#REF!</f>
        <v>#REF!</v>
      </c>
    </row>
    <row r="31" customFormat="false" ht="15" hidden="false" customHeight="false" outlineLevel="0" collapsed="false">
      <c r="A31" s="98" t="n">
        <v>20.1</v>
      </c>
      <c r="B31" s="85" t="s">
        <v>109</v>
      </c>
      <c r="C31" s="99" t="n">
        <v>2.2</v>
      </c>
      <c r="D31" s="85" t="n">
        <f aca="false">C31+$E$10</f>
        <v>2.8</v>
      </c>
      <c r="E31" s="100"/>
      <c r="F31" s="100"/>
      <c r="G31" s="85" t="n">
        <f aca="false">D31+F31</f>
        <v>2.8</v>
      </c>
      <c r="H31" s="76"/>
      <c r="I31" s="76"/>
      <c r="J31" s="75" t="n">
        <f aca="false">1+C32/1000</f>
        <v>1</v>
      </c>
      <c r="S31" s="83" t="e">
        <f aca="false">#REF!</f>
        <v>#REF!</v>
      </c>
      <c r="T31" s="89" t="e">
        <f aca="false">#REF!</f>
        <v>#REF!</v>
      </c>
    </row>
    <row r="32" customFormat="false" ht="15" hidden="false" customHeight="false" outlineLevel="0" collapsed="false">
      <c r="A32" s="85"/>
      <c r="B32" s="91"/>
      <c r="C32" s="87"/>
      <c r="D32" s="85"/>
      <c r="E32" s="76"/>
      <c r="F32" s="76"/>
      <c r="G32" s="76"/>
      <c r="H32" s="76"/>
      <c r="I32" s="76"/>
      <c r="S32" s="83" t="e">
        <f aca="false">#REF!</f>
        <v>#REF!</v>
      </c>
      <c r="T32" s="89" t="e">
        <f aca="false">#REF!</f>
        <v>#REF!</v>
      </c>
    </row>
    <row r="33" customFormat="false" ht="15" hidden="false" customHeight="false" outlineLevel="0" collapsed="false">
      <c r="A33" s="85"/>
      <c r="B33" s="92"/>
      <c r="C33" s="85"/>
      <c r="D33" s="85"/>
      <c r="E33" s="76"/>
      <c r="F33" s="76"/>
      <c r="G33" s="76"/>
      <c r="H33" s="76"/>
      <c r="I33" s="76"/>
      <c r="S33" s="83" t="e">
        <f aca="false">#REF!</f>
        <v>#REF!</v>
      </c>
      <c r="T33" s="89" t="e">
        <f aca="false">#REF!</f>
        <v>#REF!</v>
      </c>
    </row>
    <row r="34" customFormat="false" ht="15" hidden="false" customHeight="false" outlineLevel="0" collapsed="false">
      <c r="A34" s="75"/>
      <c r="B34" s="75"/>
      <c r="C34" s="75"/>
      <c r="S34" s="83" t="e">
        <f aca="false">#REF!</f>
        <v>#REF!</v>
      </c>
      <c r="T34" s="89" t="e">
        <f aca="false">#REF!</f>
        <v>#REF!</v>
      </c>
    </row>
    <row r="35" customFormat="false" ht="15" hidden="false" customHeight="false" outlineLevel="0" collapsed="false">
      <c r="A35" s="75" t="s">
        <v>110</v>
      </c>
      <c r="B35" s="75" t="s">
        <v>111</v>
      </c>
      <c r="C35" s="75"/>
      <c r="D35" s="75" t="s">
        <v>112</v>
      </c>
      <c r="S35" s="83" t="e">
        <f aca="false">#REF!</f>
        <v>#REF!</v>
      </c>
      <c r="T35" s="89" t="e">
        <f aca="false">#REF!</f>
        <v>#REF!</v>
      </c>
    </row>
    <row r="36" customFormat="false" ht="15" hidden="false" customHeight="false" outlineLevel="0" collapsed="false">
      <c r="S36" s="83" t="n">
        <f aca="false">D31</f>
        <v>2.8</v>
      </c>
      <c r="T36" s="89" t="n">
        <f aca="false">A31</f>
        <v>20.1</v>
      </c>
    </row>
    <row r="37" customFormat="false" ht="15" hidden="false" customHeight="false" outlineLevel="0" collapsed="false">
      <c r="S37" s="83" t="n">
        <f aca="false">D30</f>
        <v>4.6</v>
      </c>
      <c r="T37" s="89" t="n">
        <f aca="false">A30</f>
        <v>20.8</v>
      </c>
    </row>
    <row r="38" customFormat="false" ht="15" hidden="false" customHeight="false" outlineLevel="0" collapsed="false">
      <c r="S38" s="83" t="n">
        <f aca="false">D29</f>
        <v>6.1</v>
      </c>
      <c r="T38" s="89" t="n">
        <f aca="false">A29</f>
        <v>20.5</v>
      </c>
    </row>
    <row r="39" customFormat="false" ht="15" hidden="false" customHeight="false" outlineLevel="0" collapsed="false">
      <c r="S39" s="83" t="n">
        <f aca="false">D28</f>
        <v>8.6</v>
      </c>
      <c r="T39" s="89" t="n">
        <f aca="false">A28</f>
        <v>20.3</v>
      </c>
    </row>
    <row r="40" customFormat="false" ht="15" hidden="false" customHeight="false" outlineLevel="0" collapsed="false">
      <c r="S40" s="83" t="n">
        <f aca="false">D27</f>
        <v>11.6</v>
      </c>
      <c r="T40" s="89"/>
    </row>
  </sheetData>
  <mergeCells count="1">
    <mergeCell ref="H21:I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/>
      <c r="C4" s="78" t="s">
        <v>50</v>
      </c>
      <c r="D4" s="79" t="s">
        <v>17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18</v>
      </c>
    </row>
    <row r="6" customFormat="false" ht="15" hidden="false" customHeight="false" outlineLevel="0" collapsed="false">
      <c r="A6" s="76" t="s">
        <v>54</v>
      </c>
      <c r="B6" s="80"/>
      <c r="C6" s="76" t="s">
        <v>55</v>
      </c>
      <c r="D6" s="81"/>
    </row>
    <row r="12" customFormat="false" ht="15.75" hidden="false" customHeight="false" outlineLevel="0" collapsed="false">
      <c r="A12" s="74" t="s">
        <v>56</v>
      </c>
      <c r="C12" s="82"/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e">
        <f aca="false">D34</f>
        <v>#DIV/0!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/>
      <c r="C22" s="87" t="e">
        <f aca="false">B22/$B$36</f>
        <v>#DIV/0!</v>
      </c>
      <c r="D22" s="87" t="e">
        <f aca="false">D21-C22</f>
        <v>#DIV/0!</v>
      </c>
      <c r="F22" s="83" t="e">
        <f aca="false">D33</f>
        <v>#DIV/0!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/>
      <c r="C23" s="87" t="e">
        <f aca="false">B23/$B$36</f>
        <v>#DIV/0!</v>
      </c>
      <c r="D23" s="87" t="e">
        <f aca="false">D22-C23</f>
        <v>#DIV/0!</v>
      </c>
      <c r="F23" s="83" t="e">
        <f aca="false">D32</f>
        <v>#DIV/0!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/>
      <c r="C24" s="87" t="e">
        <f aca="false">B24/$B$36</f>
        <v>#DIV/0!</v>
      </c>
      <c r="D24" s="87" t="e">
        <f aca="false">D23-C24</f>
        <v>#DIV/0!</v>
      </c>
      <c r="F24" s="83" t="e">
        <f aca="false">D31</f>
        <v>#DIV/0!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/>
      <c r="C25" s="87" t="e">
        <f aca="false">B25/$B$36</f>
        <v>#DIV/0!</v>
      </c>
      <c r="D25" s="87" t="e">
        <f aca="false">D24-C25</f>
        <v>#DIV/0!</v>
      </c>
      <c r="F25" s="83" t="e">
        <f aca="false">D30</f>
        <v>#DIV/0!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/>
      <c r="C26" s="87" t="e">
        <f aca="false">B26/$B$36</f>
        <v>#DIV/0!</v>
      </c>
      <c r="D26" s="87" t="e">
        <f aca="false">D25-C26</f>
        <v>#DIV/0!</v>
      </c>
      <c r="F26" s="83" t="e">
        <f aca="false">D29</f>
        <v>#DIV/0!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/>
      <c r="C27" s="87" t="e">
        <f aca="false">B27/$B$36</f>
        <v>#DIV/0!</v>
      </c>
      <c r="D27" s="87" t="e">
        <f aca="false">D26-C27</f>
        <v>#DIV/0!</v>
      </c>
      <c r="F27" s="83" t="e">
        <f aca="false">D28</f>
        <v>#DIV/0!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/>
      <c r="C28" s="87" t="e">
        <f aca="false">B28/$B$36</f>
        <v>#DIV/0!</v>
      </c>
      <c r="D28" s="87" t="e">
        <f aca="false">D27-C28</f>
        <v>#DIV/0!</v>
      </c>
      <c r="F28" s="83" t="e">
        <f aca="false">D27</f>
        <v>#DIV/0!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/>
      <c r="C29" s="87" t="e">
        <f aca="false">B29/$B$36</f>
        <v>#DIV/0!</v>
      </c>
      <c r="D29" s="87" t="e">
        <f aca="false">D28-C29</f>
        <v>#DIV/0!</v>
      </c>
      <c r="F29" s="83" t="e">
        <f aca="false">D26</f>
        <v>#DIV/0!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/>
      <c r="C30" s="87" t="e">
        <f aca="false">B30/$B$36</f>
        <v>#DIV/0!</v>
      </c>
      <c r="D30" s="87" t="e">
        <f aca="false">D29-C30</f>
        <v>#DIV/0!</v>
      </c>
      <c r="F30" s="83" t="e">
        <f aca="false">D25</f>
        <v>#DIV/0!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/>
      <c r="C31" s="87" t="e">
        <f aca="false">B31/$B$36</f>
        <v>#DIV/0!</v>
      </c>
      <c r="D31" s="87" t="e">
        <f aca="false">D30-C31</f>
        <v>#DIV/0!</v>
      </c>
      <c r="F31" s="83" t="e">
        <f aca="false">D24</f>
        <v>#DIV/0!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/>
      <c r="C32" s="87" t="e">
        <f aca="false">B32/$B$36</f>
        <v>#DIV/0!</v>
      </c>
      <c r="D32" s="87" t="e">
        <f aca="false">D31-C32</f>
        <v>#DIV/0!</v>
      </c>
      <c r="F32" s="83" t="e">
        <f aca="false">D23</f>
        <v>#DIV/0!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/>
      <c r="C33" s="87" t="e">
        <f aca="false">B33/$B$36</f>
        <v>#DIV/0!</v>
      </c>
      <c r="D33" s="87" t="e">
        <f aca="false">D32-C33</f>
        <v>#DIV/0!</v>
      </c>
      <c r="F33" s="83" t="e">
        <f aca="false">D22</f>
        <v>#DIV/0!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/>
      <c r="C34" s="87" t="e">
        <f aca="false">B34/$B$36</f>
        <v>#DIV/0!</v>
      </c>
      <c r="D34" s="87" t="e">
        <f aca="false">D33-C34</f>
        <v>#DIV/0!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90"/>
      <c r="C35" s="87" t="e">
        <f aca="false">B35/$B$36</f>
        <v>#DIV/0!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0</v>
      </c>
      <c r="C36" s="87" t="e">
        <f aca="false">B36/$B$36</f>
        <v>#DIV/0!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0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/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3.95" hidden="false" customHeight="true" outlineLevel="0" collapsed="false">
      <c r="A4" s="76" t="s">
        <v>49</v>
      </c>
      <c r="B4" s="77" t="s">
        <v>113</v>
      </c>
      <c r="C4" s="78" t="s">
        <v>50</v>
      </c>
      <c r="D4" s="79" t="s">
        <v>17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19</v>
      </c>
    </row>
    <row r="6" customFormat="false" ht="15" hidden="false" customHeight="false" outlineLevel="0" collapsed="false">
      <c r="A6" s="76" t="s">
        <v>54</v>
      </c>
      <c r="B6" s="80" t="s">
        <v>114</v>
      </c>
      <c r="C6" s="76" t="s">
        <v>55</v>
      </c>
      <c r="D6" s="81" t="s">
        <v>115</v>
      </c>
    </row>
    <row r="12" customFormat="false" ht="15.75" hidden="false" customHeight="false" outlineLevel="0" collapsed="false">
      <c r="A12" s="74" t="s">
        <v>56</v>
      </c>
      <c r="C12" s="82" t="n">
        <v>670.2</v>
      </c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n">
        <f aca="false">D34</f>
        <v>0.0442411517696462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 t="n">
        <v>0</v>
      </c>
      <c r="C22" s="87" t="n">
        <f aca="false">B22/$B$36</f>
        <v>0</v>
      </c>
      <c r="D22" s="87" t="n">
        <f aca="false">D21-C22</f>
        <v>1</v>
      </c>
      <c r="F22" s="83" t="n">
        <f aca="false">D33</f>
        <v>0.0940311937612479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 t="n">
        <v>0</v>
      </c>
      <c r="C23" s="87" t="n">
        <f aca="false">B23/$B$36</f>
        <v>0</v>
      </c>
      <c r="D23" s="87" t="n">
        <f aca="false">D22-C23</f>
        <v>1</v>
      </c>
      <c r="F23" s="83" t="n">
        <f aca="false">D32</f>
        <v>0.213107378524295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 t="n">
        <v>6.4</v>
      </c>
      <c r="C24" s="87" t="n">
        <f aca="false">B24/$B$36</f>
        <v>0.00959808038392321</v>
      </c>
      <c r="D24" s="87" t="n">
        <f aca="false">D23-C24</f>
        <v>0.990401919616077</v>
      </c>
      <c r="F24" s="83" t="n">
        <f aca="false">D31</f>
        <v>0.315386922615477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 t="n">
        <v>6.5</v>
      </c>
      <c r="C25" s="87" t="n">
        <f aca="false">B25/$B$36</f>
        <v>0.00974805038992201</v>
      </c>
      <c r="D25" s="87" t="n">
        <f aca="false">D24-C25</f>
        <v>0.980653869226155</v>
      </c>
      <c r="F25" s="83" t="n">
        <f aca="false">D30</f>
        <v>0.690611877624475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 t="n">
        <v>8.2</v>
      </c>
      <c r="C26" s="87" t="n">
        <f aca="false">B26/$B$36</f>
        <v>0.0122975404919016</v>
      </c>
      <c r="D26" s="87" t="n">
        <f aca="false">D25-C26</f>
        <v>0.968356328734253</v>
      </c>
      <c r="F26" s="83" t="n">
        <f aca="false">D29</f>
        <v>0.794691061787643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 t="n">
        <v>13.1</v>
      </c>
      <c r="C27" s="87" t="n">
        <f aca="false">B27/$B$36</f>
        <v>0.0196460707858428</v>
      </c>
      <c r="D27" s="87" t="n">
        <f aca="false">D26-C27</f>
        <v>0.94871025794841</v>
      </c>
      <c r="F27" s="83" t="n">
        <f aca="false">D28</f>
        <v>0.895170965806839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 t="n">
        <v>35.7</v>
      </c>
      <c r="C28" s="87" t="n">
        <f aca="false">B28/$B$36</f>
        <v>0.0535392921415717</v>
      </c>
      <c r="D28" s="87" t="n">
        <f aca="false">D27-C28</f>
        <v>0.895170965806839</v>
      </c>
      <c r="F28" s="83" t="n">
        <f aca="false">D27</f>
        <v>0.94871025794841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 t="n">
        <v>67</v>
      </c>
      <c r="C29" s="87" t="n">
        <f aca="false">B29/$B$36</f>
        <v>0.100479904019196</v>
      </c>
      <c r="D29" s="87" t="n">
        <f aca="false">D28-C29</f>
        <v>0.794691061787643</v>
      </c>
      <c r="F29" s="83" t="n">
        <f aca="false">D26</f>
        <v>0.968356328734253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 t="n">
        <v>69.4</v>
      </c>
      <c r="C30" s="87" t="n">
        <f aca="false">B30/$B$36</f>
        <v>0.104079184163167</v>
      </c>
      <c r="D30" s="87" t="n">
        <f aca="false">D29-C30</f>
        <v>0.690611877624475</v>
      </c>
      <c r="F30" s="83" t="n">
        <f aca="false">D25</f>
        <v>0.980653869226155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 t="n">
        <v>250.2</v>
      </c>
      <c r="C31" s="87" t="n">
        <f aca="false">B31/$B$36</f>
        <v>0.375224955008998</v>
      </c>
      <c r="D31" s="87" t="n">
        <f aca="false">D30-C31</f>
        <v>0.315386922615477</v>
      </c>
      <c r="F31" s="83" t="n">
        <f aca="false">D24</f>
        <v>0.990401919616077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 t="n">
        <v>68.2</v>
      </c>
      <c r="C32" s="87" t="n">
        <f aca="false">B32/$B$36</f>
        <v>0.102279544091182</v>
      </c>
      <c r="D32" s="87" t="n">
        <f aca="false">D31-C32</f>
        <v>0.213107378524295</v>
      </c>
      <c r="F32" s="83" t="n">
        <f aca="false">D23</f>
        <v>1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 t="n">
        <v>79.4</v>
      </c>
      <c r="C33" s="87" t="n">
        <f aca="false">B33/$B$36</f>
        <v>0.119076184763047</v>
      </c>
      <c r="D33" s="87" t="n">
        <f aca="false">D32-C33</f>
        <v>0.0940311937612479</v>
      </c>
      <c r="F33" s="83" t="n">
        <f aca="false">D22</f>
        <v>1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 t="n">
        <v>33.2</v>
      </c>
      <c r="C34" s="87" t="n">
        <f aca="false">B34/$B$36</f>
        <v>0.0497900419916017</v>
      </c>
      <c r="D34" s="87" t="n">
        <f aca="false">D33-C34</f>
        <v>0.0442411517696462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90" t="n">
        <v>29.5</v>
      </c>
      <c r="C35" s="87" t="n">
        <f aca="false">B35/$B$36</f>
        <v>0.0442411517696461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666.8</v>
      </c>
      <c r="C36" s="87" t="n">
        <f aca="false">B36/$B$36</f>
        <v>1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3.39999999999998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/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 t="s">
        <v>116</v>
      </c>
      <c r="C4" s="78" t="s">
        <v>50</v>
      </c>
      <c r="D4" s="79" t="s">
        <v>23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24</v>
      </c>
    </row>
    <row r="6" customFormat="false" ht="15" hidden="false" customHeight="false" outlineLevel="0" collapsed="false">
      <c r="A6" s="76" t="s">
        <v>54</v>
      </c>
      <c r="B6" s="80" t="s">
        <v>114</v>
      </c>
      <c r="C6" s="76" t="s">
        <v>55</v>
      </c>
      <c r="D6" s="101" t="n">
        <v>43510</v>
      </c>
    </row>
    <row r="12" customFormat="false" ht="15.75" hidden="false" customHeight="false" outlineLevel="0" collapsed="false">
      <c r="A12" s="74" t="s">
        <v>56</v>
      </c>
      <c r="C12" s="82" t="n">
        <v>198.9</v>
      </c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n">
        <f aca="false">D34</f>
        <v>0.0379362670713201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 t="n">
        <v>12.3</v>
      </c>
      <c r="C22" s="87" t="n">
        <f aca="false">B22/$B$36</f>
        <v>0.0622154779969651</v>
      </c>
      <c r="D22" s="87" t="n">
        <f aca="false">D21-C22</f>
        <v>0.937784522003035</v>
      </c>
      <c r="F22" s="83" t="n">
        <f aca="false">D33</f>
        <v>0.0647445624683863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 t="n">
        <v>0</v>
      </c>
      <c r="C23" s="87" t="n">
        <f aca="false">B23/$B$36</f>
        <v>0</v>
      </c>
      <c r="D23" s="87" t="n">
        <f aca="false">D22-C23</f>
        <v>0.937784522003035</v>
      </c>
      <c r="F23" s="83" t="n">
        <f aca="false">D32</f>
        <v>0.101163378856854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 t="n">
        <v>18.7</v>
      </c>
      <c r="C24" s="87" t="n">
        <f aca="false">B24/$B$36</f>
        <v>0.0945877592311583</v>
      </c>
      <c r="D24" s="87" t="n">
        <f aca="false">D23-C24</f>
        <v>0.843196762771876</v>
      </c>
      <c r="F24" s="83" t="n">
        <f aca="false">D31</f>
        <v>0.124936772888214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 t="n">
        <v>11.1</v>
      </c>
      <c r="C25" s="87" t="n">
        <f aca="false">B25/$B$36</f>
        <v>0.0561456752655539</v>
      </c>
      <c r="D25" s="87" t="n">
        <f aca="false">D24-C25</f>
        <v>0.787051087506323</v>
      </c>
      <c r="F25" s="83" t="n">
        <f aca="false">D30</f>
        <v>0.213454729387961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 t="n">
        <v>20</v>
      </c>
      <c r="C26" s="87" t="n">
        <f aca="false">B26/$B$36</f>
        <v>0.101163378856854</v>
      </c>
      <c r="D26" s="87" t="n">
        <f aca="false">D25-C26</f>
        <v>0.685887708649469</v>
      </c>
      <c r="F26" s="83" t="n">
        <f aca="false">D29</f>
        <v>0.25594334850784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 t="n">
        <v>29.2</v>
      </c>
      <c r="C27" s="87" t="n">
        <f aca="false">B27/$B$36</f>
        <v>0.147698533131007</v>
      </c>
      <c r="D27" s="87" t="n">
        <f aca="false">D26-C27</f>
        <v>0.538189175518462</v>
      </c>
      <c r="F27" s="83" t="n">
        <f aca="false">D28</f>
        <v>0.357106727364694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 t="n">
        <v>35.8</v>
      </c>
      <c r="C28" s="87" t="n">
        <f aca="false">B28/$B$36</f>
        <v>0.181082448153768</v>
      </c>
      <c r="D28" s="87" t="n">
        <f aca="false">D27-C28</f>
        <v>0.357106727364694</v>
      </c>
      <c r="F28" s="83" t="n">
        <f aca="false">D27</f>
        <v>0.538189175518462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 t="n">
        <v>20</v>
      </c>
      <c r="C29" s="87" t="n">
        <f aca="false">B29/$B$36</f>
        <v>0.101163378856854</v>
      </c>
      <c r="D29" s="87" t="n">
        <f aca="false">D28-C29</f>
        <v>0.25594334850784</v>
      </c>
      <c r="F29" s="83" t="n">
        <f aca="false">D26</f>
        <v>0.685887708649469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 t="n">
        <v>8.4</v>
      </c>
      <c r="C30" s="87" t="n">
        <f aca="false">B30/$B$36</f>
        <v>0.0424886191198786</v>
      </c>
      <c r="D30" s="87" t="n">
        <f aca="false">D29-C30</f>
        <v>0.213454729387961</v>
      </c>
      <c r="F30" s="83" t="n">
        <f aca="false">D25</f>
        <v>0.787051087506323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 t="n">
        <v>17.5</v>
      </c>
      <c r="C31" s="87" t="n">
        <f aca="false">B31/$B$36</f>
        <v>0.0885179564997471</v>
      </c>
      <c r="D31" s="87" t="n">
        <f aca="false">D30-C31</f>
        <v>0.124936772888214</v>
      </c>
      <c r="F31" s="83" t="n">
        <f aca="false">D24</f>
        <v>0.843196762771876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 t="n">
        <v>4.7</v>
      </c>
      <c r="C32" s="87" t="n">
        <f aca="false">B32/$B$36</f>
        <v>0.0237733940313606</v>
      </c>
      <c r="D32" s="87" t="n">
        <f aca="false">D31-C32</f>
        <v>0.101163378856854</v>
      </c>
      <c r="F32" s="83" t="n">
        <f aca="false">D23</f>
        <v>0.937784522003035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 t="n">
        <v>7.2</v>
      </c>
      <c r="C33" s="87" t="n">
        <f aca="false">B33/$B$36</f>
        <v>0.0364188163884674</v>
      </c>
      <c r="D33" s="87" t="n">
        <f aca="false">D32-C33</f>
        <v>0.0647445624683863</v>
      </c>
      <c r="F33" s="83" t="n">
        <f aca="false">D22</f>
        <v>0.937784522003035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 t="n">
        <v>5.3</v>
      </c>
      <c r="C34" s="87" t="n">
        <f aca="false">B34/$B$36</f>
        <v>0.0268082953970663</v>
      </c>
      <c r="D34" s="87" t="n">
        <f aca="false">D33-C34</f>
        <v>0.0379362670713201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90" t="n">
        <v>7.5</v>
      </c>
      <c r="C35" s="87" t="n">
        <f aca="false">B35/$B$36</f>
        <v>0.0379362670713202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197.7</v>
      </c>
      <c r="C36" s="87" t="n">
        <f aca="false">B36/$B$36</f>
        <v>1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1.20000000000002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/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04E4D"/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 t="s">
        <v>116</v>
      </c>
      <c r="C4" s="78" t="s">
        <v>50</v>
      </c>
      <c r="D4" s="79" t="s">
        <v>25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26</v>
      </c>
    </row>
    <row r="6" customFormat="false" ht="15" hidden="false" customHeight="false" outlineLevel="0" collapsed="false">
      <c r="A6" s="76" t="s">
        <v>54</v>
      </c>
      <c r="B6" s="80" t="s">
        <v>117</v>
      </c>
      <c r="C6" s="76" t="s">
        <v>55</v>
      </c>
      <c r="D6" s="81" t="s">
        <v>118</v>
      </c>
    </row>
    <row r="12" customFormat="false" ht="15.75" hidden="false" customHeight="false" outlineLevel="0" collapsed="false">
      <c r="A12" s="74" t="s">
        <v>56</v>
      </c>
      <c r="C12" s="82" t="n">
        <v>647.6</v>
      </c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n">
        <f aca="false">D34</f>
        <v>0.254142790769707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90" t="n">
        <v>40.2</v>
      </c>
      <c r="C22" s="87" t="n">
        <f aca="false">B22/$B$36</f>
        <v>0.0622580145578442</v>
      </c>
      <c r="D22" s="87" t="n">
        <f aca="false">D21-C22</f>
        <v>0.937741985442156</v>
      </c>
      <c r="F22" s="83" t="n">
        <f aca="false">D33</f>
        <v>0.471116617624284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90" t="n">
        <v>5.8</v>
      </c>
      <c r="C23" s="87" t="n">
        <f aca="false">B23/$B$36</f>
        <v>0.00898249961282329</v>
      </c>
      <c r="D23" s="87" t="n">
        <f aca="false">D22-C23</f>
        <v>0.928759485829333</v>
      </c>
      <c r="F23" s="83" t="n">
        <f aca="false">D32</f>
        <v>0.597955706984668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90" t="n">
        <v>51.9</v>
      </c>
      <c r="C24" s="87" t="n">
        <f aca="false">B24/$B$36</f>
        <v>0.0803778844664705</v>
      </c>
      <c r="D24" s="87" t="n">
        <f aca="false">D23-C24</f>
        <v>0.848381601362862</v>
      </c>
      <c r="F24" s="83" t="n">
        <f aca="false">D31</f>
        <v>0.636053894997677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90" t="n">
        <v>5.8</v>
      </c>
      <c r="C25" s="87" t="n">
        <f aca="false">B25/$B$36</f>
        <v>0.00898249961282329</v>
      </c>
      <c r="D25" s="87" t="n">
        <f aca="false">D24-C25</f>
        <v>0.839399101750039</v>
      </c>
      <c r="F25" s="83" t="n">
        <f aca="false">D30</f>
        <v>0.710701564193898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90" t="n">
        <v>13</v>
      </c>
      <c r="C26" s="87" t="n">
        <f aca="false">B26/$B$36</f>
        <v>0.0201331887873625</v>
      </c>
      <c r="D26" s="87" t="n">
        <f aca="false">D25-C26</f>
        <v>0.819265912962676</v>
      </c>
      <c r="F26" s="83" t="n">
        <f aca="false">D29</f>
        <v>0.723400960198235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90" t="n">
        <v>18.1</v>
      </c>
      <c r="C27" s="87" t="n">
        <f aca="false">B27/$B$36</f>
        <v>0.0280315936193279</v>
      </c>
      <c r="D27" s="87" t="n">
        <f aca="false">D26-C27</f>
        <v>0.791234319343348</v>
      </c>
      <c r="F27" s="83" t="n">
        <f aca="false">D28</f>
        <v>0.744618243766455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90" t="n">
        <v>30.1</v>
      </c>
      <c r="C28" s="87" t="n">
        <f aca="false">B28/$B$36</f>
        <v>0.0466160755768933</v>
      </c>
      <c r="D28" s="87" t="n">
        <f aca="false">D27-C28</f>
        <v>0.744618243766455</v>
      </c>
      <c r="F28" s="83" t="n">
        <f aca="false">D27</f>
        <v>0.791234319343348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90" t="n">
        <v>13.7</v>
      </c>
      <c r="C29" s="87" t="n">
        <f aca="false">B29/$B$36</f>
        <v>0.0212172835682205</v>
      </c>
      <c r="D29" s="87" t="n">
        <f aca="false">D28-C29</f>
        <v>0.723400960198235</v>
      </c>
      <c r="F29" s="83" t="n">
        <f aca="false">D26</f>
        <v>0.819265912962676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90" t="n">
        <v>8.2</v>
      </c>
      <c r="C30" s="87" t="n">
        <f aca="false">B30/$B$36</f>
        <v>0.0126993960043364</v>
      </c>
      <c r="D30" s="87" t="n">
        <f aca="false">D29-C30</f>
        <v>0.710701564193898</v>
      </c>
      <c r="F30" s="83" t="n">
        <f aca="false">D25</f>
        <v>0.839399101750039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90" t="n">
        <v>48.2</v>
      </c>
      <c r="C31" s="87" t="n">
        <f aca="false">B31/$B$36</f>
        <v>0.0746476691962211</v>
      </c>
      <c r="D31" s="87" t="n">
        <f aca="false">D30-C31</f>
        <v>0.636053894997677</v>
      </c>
      <c r="F31" s="83" t="n">
        <f aca="false">D24</f>
        <v>0.848381601362862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90" t="n">
        <v>24.6</v>
      </c>
      <c r="C32" s="87" t="n">
        <f aca="false">B32/$B$36</f>
        <v>0.0380981880130091</v>
      </c>
      <c r="D32" s="87" t="n">
        <f aca="false">D31-C32</f>
        <v>0.597955706984668</v>
      </c>
      <c r="F32" s="83" t="n">
        <f aca="false">D23</f>
        <v>0.928759485829333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90" t="n">
        <v>81.9</v>
      </c>
      <c r="C33" s="87" t="n">
        <f aca="false">B33/$B$36</f>
        <v>0.126839089360384</v>
      </c>
      <c r="D33" s="87" t="n">
        <f aca="false">D32-C33</f>
        <v>0.471116617624284</v>
      </c>
      <c r="F33" s="83" t="n">
        <f aca="false">D22</f>
        <v>0.937741985442156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90" t="n">
        <v>140.1</v>
      </c>
      <c r="C34" s="87" t="n">
        <f aca="false">B34/$B$36</f>
        <v>0.216973826854576</v>
      </c>
      <c r="D34" s="87" t="n">
        <f aca="false">D33-C34</f>
        <v>0.254142790769707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90" t="n">
        <v>164.1</v>
      </c>
      <c r="C35" s="87" t="n">
        <f aca="false">B35/$B$36</f>
        <v>0.254142790769707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645.7</v>
      </c>
      <c r="C36" s="87" t="n">
        <f aca="false">B36/$B$36</f>
        <v>1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1.89999999999998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/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72BF44"/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44" activeCellId="0" sqref="R44"/>
    </sheetView>
  </sheetViews>
  <sheetFormatPr defaultRowHeight="15" zeroHeight="false" outlineLevelRow="0" outlineLevelCol="0"/>
  <cols>
    <col collapsed="false" customWidth="true" hidden="false" outlineLevel="0" max="1" min="1" style="74" width="24.87"/>
    <col collapsed="false" customWidth="true" hidden="false" outlineLevel="0" max="2" min="2" style="74" width="23.28"/>
    <col collapsed="false" customWidth="true" hidden="false" outlineLevel="0" max="3" min="3" style="74" width="22.01"/>
    <col collapsed="false" customWidth="true" hidden="false" outlineLevel="0" max="4" min="4" style="75" width="17.4"/>
    <col collapsed="false" customWidth="false" hidden="false" outlineLevel="0" max="5" min="5" style="74" width="11.57"/>
    <col collapsed="false" customWidth="true" hidden="false" outlineLevel="0" max="6" min="6" style="74" width="19.99"/>
    <col collapsed="false" customWidth="true" hidden="false" outlineLevel="0" max="7" min="7" style="74" width="21.57"/>
    <col collapsed="false" customWidth="false" hidden="false" outlineLevel="0" max="1025" min="8" style="74" width="11.57"/>
  </cols>
  <sheetData>
    <row r="1" customFormat="false" ht="15" hidden="false" customHeight="false" outlineLevel="0" collapsed="false">
      <c r="A1" s="74" t="s">
        <v>47</v>
      </c>
    </row>
    <row r="2" customFormat="false" ht="15" hidden="false" customHeight="false" outlineLevel="0" collapsed="false">
      <c r="A2" s="74" t="s">
        <v>48</v>
      </c>
    </row>
    <row r="4" customFormat="false" ht="30" hidden="false" customHeight="false" outlineLevel="0" collapsed="false">
      <c r="A4" s="76" t="s">
        <v>49</v>
      </c>
      <c r="B4" s="77" t="s">
        <v>119</v>
      </c>
      <c r="C4" s="78" t="s">
        <v>50</v>
      </c>
      <c r="D4" s="79" t="s">
        <v>25</v>
      </c>
    </row>
    <row r="5" customFormat="false" ht="15" hidden="false" customHeight="false" outlineLevel="0" collapsed="false">
      <c r="A5" s="76" t="s">
        <v>51</v>
      </c>
      <c r="B5" s="80" t="s">
        <v>52</v>
      </c>
      <c r="C5" s="78" t="s">
        <v>53</v>
      </c>
      <c r="D5" s="79" t="s">
        <v>27</v>
      </c>
    </row>
    <row r="6" customFormat="false" ht="15" hidden="false" customHeight="false" outlineLevel="0" collapsed="false">
      <c r="A6" s="76" t="s">
        <v>54</v>
      </c>
      <c r="B6" s="80" t="s">
        <v>120</v>
      </c>
      <c r="C6" s="76" t="s">
        <v>55</v>
      </c>
      <c r="D6" s="81" t="s">
        <v>121</v>
      </c>
    </row>
    <row r="12" customFormat="false" ht="15.75" hidden="false" customHeight="false" outlineLevel="0" collapsed="false">
      <c r="A12" s="74" t="s">
        <v>56</v>
      </c>
      <c r="C12" s="82" t="n">
        <v>678.7</v>
      </c>
      <c r="D12" s="75" t="s">
        <v>57</v>
      </c>
      <c r="E12" s="83" t="n">
        <f aca="false">100%</f>
        <v>1</v>
      </c>
    </row>
    <row r="13" customFormat="false" ht="15.75" hidden="false" customHeight="false" outlineLevel="0" collapsed="false">
      <c r="C13" s="84"/>
      <c r="E13" s="83"/>
    </row>
    <row r="15" customFormat="false" ht="15" hidden="false" customHeight="false" outlineLevel="0" collapsed="false">
      <c r="A15" s="85" t="s">
        <v>58</v>
      </c>
      <c r="B15" s="85" t="s">
        <v>59</v>
      </c>
      <c r="C15" s="85"/>
      <c r="D15" s="85" t="s">
        <v>60</v>
      </c>
    </row>
    <row r="16" customFormat="false" ht="30" hidden="false" customHeight="false" outlineLevel="0" collapsed="false">
      <c r="A16" s="85" t="s">
        <v>61</v>
      </c>
      <c r="B16" s="85" t="s">
        <v>62</v>
      </c>
      <c r="C16" s="86" t="s">
        <v>63</v>
      </c>
      <c r="D16" s="85" t="s">
        <v>64</v>
      </c>
    </row>
    <row r="17" customFormat="false" ht="15" hidden="false" customHeight="false" outlineLevel="0" collapsed="false">
      <c r="A17" s="85"/>
      <c r="B17" s="85"/>
      <c r="C17" s="85"/>
      <c r="D17" s="85"/>
    </row>
    <row r="18" customFormat="false" ht="15" hidden="false" customHeight="false" outlineLevel="0" collapsed="false">
      <c r="A18" s="85"/>
      <c r="B18" s="85"/>
      <c r="C18" s="85"/>
      <c r="D18" s="85"/>
    </row>
    <row r="19" customFormat="false" ht="15" hidden="false" customHeight="false" outlineLevel="0" collapsed="false">
      <c r="A19" s="85"/>
      <c r="B19" s="85"/>
      <c r="C19" s="85"/>
      <c r="D19" s="85"/>
    </row>
    <row r="20" customFormat="false" ht="15" hidden="false" customHeight="false" outlineLevel="0" collapsed="false">
      <c r="A20" s="85"/>
      <c r="B20" s="85"/>
      <c r="C20" s="85"/>
      <c r="D20" s="85"/>
      <c r="F20" s="74" t="s">
        <v>65</v>
      </c>
      <c r="G20" s="74" t="s">
        <v>66</v>
      </c>
    </row>
    <row r="21" customFormat="false" ht="15" hidden="false" customHeight="false" outlineLevel="0" collapsed="false">
      <c r="A21" s="85"/>
      <c r="B21" s="85"/>
      <c r="C21" s="85"/>
      <c r="D21" s="87" t="n">
        <v>1</v>
      </c>
      <c r="F21" s="83" t="n">
        <f aca="false">D34</f>
        <v>0.167810831426392</v>
      </c>
      <c r="G21" s="88" t="n">
        <f aca="false">A34</f>
        <v>0.063</v>
      </c>
    </row>
    <row r="22" customFormat="false" ht="15" hidden="false" customHeight="false" outlineLevel="0" collapsed="false">
      <c r="A22" s="89" t="n">
        <v>20</v>
      </c>
      <c r="B22" s="102" t="n">
        <v>45</v>
      </c>
      <c r="C22" s="87" t="n">
        <f aca="false">B22/$B$36</f>
        <v>0.068649885583524</v>
      </c>
      <c r="D22" s="87" t="n">
        <f aca="false">D21-C22</f>
        <v>0.931350114416476</v>
      </c>
      <c r="F22" s="83" t="n">
        <f aca="false">D33</f>
        <v>0.391914569031274</v>
      </c>
      <c r="G22" s="88" t="n">
        <f aca="false">A33</f>
        <v>0.125</v>
      </c>
    </row>
    <row r="23" customFormat="false" ht="15" hidden="false" customHeight="false" outlineLevel="0" collapsed="false">
      <c r="A23" s="89" t="n">
        <v>16</v>
      </c>
      <c r="B23" s="102" t="n">
        <v>24.9</v>
      </c>
      <c r="C23" s="87" t="n">
        <f aca="false">B23/$B$36</f>
        <v>0.0379862700228833</v>
      </c>
      <c r="D23" s="87" t="n">
        <f aca="false">D22-C23</f>
        <v>0.893363844393593</v>
      </c>
      <c r="F23" s="83" t="n">
        <f aca="false">D32</f>
        <v>0.557437070938215</v>
      </c>
      <c r="G23" s="89" t="n">
        <f aca="false">A32</f>
        <v>0.2</v>
      </c>
    </row>
    <row r="24" customFormat="false" ht="15" hidden="false" customHeight="false" outlineLevel="0" collapsed="false">
      <c r="A24" s="89" t="n">
        <v>8</v>
      </c>
      <c r="B24" s="102" t="n">
        <v>40</v>
      </c>
      <c r="C24" s="87" t="n">
        <f aca="false">B24/$B$36</f>
        <v>0.061022120518688</v>
      </c>
      <c r="D24" s="87" t="n">
        <f aca="false">D23-C24</f>
        <v>0.832341723874905</v>
      </c>
      <c r="F24" s="83" t="n">
        <f aca="false">D31</f>
        <v>0.573302822273074</v>
      </c>
      <c r="G24" s="89" t="n">
        <f aca="false">A31</f>
        <v>0.25</v>
      </c>
    </row>
    <row r="25" customFormat="false" ht="15" hidden="false" customHeight="false" outlineLevel="0" collapsed="false">
      <c r="A25" s="89" t="n">
        <v>6.3</v>
      </c>
      <c r="B25" s="102" t="n">
        <v>15.6</v>
      </c>
      <c r="C25" s="87" t="n">
        <f aca="false">B25/$B$36</f>
        <v>0.0237986270022883</v>
      </c>
      <c r="D25" s="87" t="n">
        <f aca="false">D24-C25</f>
        <v>0.808543096872616</v>
      </c>
      <c r="F25" s="83" t="n">
        <f aca="false">D30</f>
        <v>0.649885583524027</v>
      </c>
      <c r="G25" s="89" t="n">
        <f aca="false">A30</f>
        <v>0.5</v>
      </c>
    </row>
    <row r="26" customFormat="false" ht="15" hidden="false" customHeight="false" outlineLevel="0" collapsed="false">
      <c r="A26" s="89" t="n">
        <v>4</v>
      </c>
      <c r="B26" s="102" t="n">
        <v>37.6</v>
      </c>
      <c r="C26" s="87" t="n">
        <f aca="false">B26/$B$36</f>
        <v>0.0573607932875667</v>
      </c>
      <c r="D26" s="87" t="n">
        <f aca="false">D25-C26</f>
        <v>0.75118230358505</v>
      </c>
      <c r="F26" s="83" t="n">
        <f aca="false">D29</f>
        <v>0.669260106788711</v>
      </c>
      <c r="G26" s="89" t="n">
        <f aca="false">A29</f>
        <v>0.63</v>
      </c>
    </row>
    <row r="27" customFormat="false" ht="15" hidden="false" customHeight="false" outlineLevel="0" collapsed="false">
      <c r="A27" s="89" t="n">
        <v>2</v>
      </c>
      <c r="B27" s="102" t="n">
        <v>24.8</v>
      </c>
      <c r="C27" s="87" t="n">
        <f aca="false">B27/$B$36</f>
        <v>0.0378337147215866</v>
      </c>
      <c r="D27" s="87" t="n">
        <f aca="false">D26-C27</f>
        <v>0.713348588863463</v>
      </c>
      <c r="F27" s="83" t="n">
        <f aca="false">D28</f>
        <v>0.683142639206712</v>
      </c>
      <c r="G27" s="89" t="n">
        <f aca="false">A28</f>
        <v>1</v>
      </c>
    </row>
    <row r="28" customFormat="false" ht="15" hidden="false" customHeight="false" outlineLevel="0" collapsed="false">
      <c r="A28" s="89" t="n">
        <v>1</v>
      </c>
      <c r="B28" s="102" t="n">
        <v>19.8</v>
      </c>
      <c r="C28" s="87" t="n">
        <f aca="false">B28/$B$36</f>
        <v>0.0302059496567506</v>
      </c>
      <c r="D28" s="87" t="n">
        <f aca="false">D27-C28</f>
        <v>0.683142639206712</v>
      </c>
      <c r="F28" s="83" t="n">
        <f aca="false">D27</f>
        <v>0.713348588863463</v>
      </c>
      <c r="G28" s="89" t="n">
        <f aca="false">A27</f>
        <v>2</v>
      </c>
    </row>
    <row r="29" customFormat="false" ht="15" hidden="false" customHeight="false" outlineLevel="0" collapsed="false">
      <c r="A29" s="89" t="n">
        <v>0.63</v>
      </c>
      <c r="B29" s="102" t="n">
        <v>9.1</v>
      </c>
      <c r="C29" s="87" t="n">
        <f aca="false">B29/$B$36</f>
        <v>0.0138825324180015</v>
      </c>
      <c r="D29" s="87" t="n">
        <f aca="false">D28-C29</f>
        <v>0.669260106788711</v>
      </c>
      <c r="F29" s="83" t="n">
        <f aca="false">D26</f>
        <v>0.75118230358505</v>
      </c>
      <c r="G29" s="89" t="n">
        <f aca="false">A26</f>
        <v>4</v>
      </c>
    </row>
    <row r="30" customFormat="false" ht="15" hidden="false" customHeight="false" outlineLevel="0" collapsed="false">
      <c r="A30" s="89" t="n">
        <v>0.5</v>
      </c>
      <c r="B30" s="102" t="n">
        <v>12.7</v>
      </c>
      <c r="C30" s="87" t="n">
        <f aca="false">B30/$B$36</f>
        <v>0.0193745232646834</v>
      </c>
      <c r="D30" s="87" t="n">
        <f aca="false">D29-C30</f>
        <v>0.649885583524027</v>
      </c>
      <c r="F30" s="83" t="n">
        <f aca="false">D25</f>
        <v>0.808543096872616</v>
      </c>
      <c r="G30" s="89" t="n">
        <f aca="false">A25</f>
        <v>6.3</v>
      </c>
    </row>
    <row r="31" customFormat="false" ht="15" hidden="false" customHeight="false" outlineLevel="0" collapsed="false">
      <c r="A31" s="89" t="n">
        <v>0.25</v>
      </c>
      <c r="B31" s="102" t="n">
        <v>50.2</v>
      </c>
      <c r="C31" s="87" t="n">
        <f aca="false">B31/$B$36</f>
        <v>0.0765827612509535</v>
      </c>
      <c r="D31" s="87" t="n">
        <f aca="false">D30-C31</f>
        <v>0.573302822273074</v>
      </c>
      <c r="F31" s="83" t="n">
        <f aca="false">D24</f>
        <v>0.832341723874905</v>
      </c>
      <c r="G31" s="89" t="n">
        <f aca="false">A24</f>
        <v>8</v>
      </c>
    </row>
    <row r="32" customFormat="false" ht="15" hidden="false" customHeight="false" outlineLevel="0" collapsed="false">
      <c r="A32" s="89" t="n">
        <v>0.2</v>
      </c>
      <c r="B32" s="102" t="n">
        <v>10.4</v>
      </c>
      <c r="C32" s="87" t="n">
        <f aca="false">B32/$B$36</f>
        <v>0.0158657513348589</v>
      </c>
      <c r="D32" s="87" t="n">
        <f aca="false">D31-C32</f>
        <v>0.557437070938215</v>
      </c>
      <c r="F32" s="83" t="n">
        <f aca="false">D23</f>
        <v>0.893363844393593</v>
      </c>
      <c r="G32" s="89" t="n">
        <f aca="false">A23</f>
        <v>16</v>
      </c>
    </row>
    <row r="33" customFormat="false" ht="15" hidden="false" customHeight="false" outlineLevel="0" collapsed="false">
      <c r="A33" s="85" t="n">
        <v>0.125</v>
      </c>
      <c r="B33" s="102" t="n">
        <v>108.5</v>
      </c>
      <c r="C33" s="87" t="n">
        <f aca="false">B33/$B$36</f>
        <v>0.165522501906941</v>
      </c>
      <c r="D33" s="87" t="n">
        <f aca="false">D32-C33</f>
        <v>0.391914569031274</v>
      </c>
      <c r="F33" s="83" t="n">
        <f aca="false">D22</f>
        <v>0.931350114416476</v>
      </c>
      <c r="G33" s="89" t="n">
        <f aca="false">A22</f>
        <v>20</v>
      </c>
    </row>
    <row r="34" customFormat="false" ht="15" hidden="false" customHeight="false" outlineLevel="0" collapsed="false">
      <c r="A34" s="85" t="n">
        <v>0.063</v>
      </c>
      <c r="B34" s="102" t="n">
        <v>146.9</v>
      </c>
      <c r="C34" s="87" t="n">
        <f aca="false">B34/$B$36</f>
        <v>0.224103737604882</v>
      </c>
      <c r="D34" s="87" t="n">
        <f aca="false">D33-C34</f>
        <v>0.167810831426392</v>
      </c>
      <c r="F34" s="83" t="n">
        <f aca="false">D21</f>
        <v>1</v>
      </c>
      <c r="G34" s="89"/>
    </row>
    <row r="35" customFormat="false" ht="15" hidden="false" customHeight="false" outlineLevel="0" collapsed="false">
      <c r="A35" s="85" t="s">
        <v>67</v>
      </c>
      <c r="B35" s="102" t="n">
        <v>110</v>
      </c>
      <c r="C35" s="87" t="n">
        <f aca="false">B35/$B$36</f>
        <v>0.167810831426392</v>
      </c>
      <c r="D35" s="87" t="s">
        <v>68</v>
      </c>
    </row>
    <row r="36" customFormat="false" ht="15.75" hidden="false" customHeight="false" outlineLevel="0" collapsed="false">
      <c r="A36" s="85" t="s">
        <v>69</v>
      </c>
      <c r="B36" s="91" t="n">
        <f aca="false">SUM(B22:B35)</f>
        <v>655.5</v>
      </c>
      <c r="C36" s="87" t="n">
        <f aca="false">B36/$B$36</f>
        <v>1</v>
      </c>
      <c r="D36" s="85"/>
    </row>
    <row r="37" customFormat="false" ht="15.75" hidden="false" customHeight="false" outlineLevel="0" collapsed="false">
      <c r="A37" s="85" t="s">
        <v>70</v>
      </c>
      <c r="B37" s="92" t="n">
        <f aca="false">C12-B36</f>
        <v>23.2</v>
      </c>
      <c r="C37" s="85"/>
      <c r="D37" s="85"/>
    </row>
    <row r="38" customFormat="false" ht="15" hidden="false" customHeight="false" outlineLevel="0" collapsed="false">
      <c r="A38" s="75"/>
      <c r="B38" s="75"/>
      <c r="C38" s="75"/>
    </row>
    <row r="39" customFormat="false" ht="15" hidden="false" customHeight="false" outlineLevel="0" collapsed="false">
      <c r="A39" s="75" t="s">
        <v>71</v>
      </c>
      <c r="B39" s="93" t="s">
        <v>122</v>
      </c>
      <c r="C39" s="75"/>
    </row>
  </sheetData>
  <mergeCells count="1">
    <mergeCell ref="B15:C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2019-02-13T16:00:17Z</dcterms:created>
  <dc:creator>Anna Androvitsanea</dc:creator>
  <dc:description/>
  <dc:language>el-GR</dc:language>
  <cp:lastModifiedBy>Anna Androvitsanea</cp:lastModifiedBy>
  <dcterms:modified xsi:type="dcterms:W3CDTF">2019-05-27T12:54:26Z</dcterms:modified>
  <cp:revision>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