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colors5.xml" ContentType="application/vnd.ms-office.chartcolorstyle+xml"/>
  <Override PartName="/xl/charts/colors6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charts/style5.xml" ContentType="application/vnd.ms-office.chartstyle+xml"/>
  <Override PartName="/xl/charts/style6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date1904="1"/>
  <bookViews>
    <workbookView windowWidth="18468" windowHeight="9924" activeTab="2"/>
  </bookViews>
  <sheets>
    <sheet name="工作表 1" sheetId="1" r:id="rId1"/>
    <sheet name="Isotope 212 A1" sheetId="5" r:id="rId2"/>
    <sheet name="Isotope 212 A2" sheetId="3" r:id="rId3"/>
    <sheet name="calibration1" sheetId="4" r:id="rId4"/>
    <sheet name="calibration2" sheetId="7" r:id="rId5"/>
    <sheet name="GMWL" sheetId="6" r:id="rId6"/>
  </sheets>
  <calcPr calcId="144525"/>
</workbook>
</file>

<file path=xl/sharedStrings.xml><?xml version="1.0" encoding="utf-8"?>
<sst xmlns="http://schemas.openxmlformats.org/spreadsheetml/2006/main" count="56">
  <si>
    <t>表格 1</t>
  </si>
  <si>
    <t>212 A1 65-70 1</t>
  </si>
  <si>
    <t>212 A1 65-70 2</t>
  </si>
  <si>
    <t>212 A2 50-55 1</t>
  </si>
  <si>
    <t>212 A2 50-55 2</t>
  </si>
  <si>
    <t>weight (g)</t>
  </si>
  <si>
    <t xml:space="preserve">50.65 withbag </t>
  </si>
  <si>
    <t>49.98 withbag</t>
  </si>
  <si>
    <t>Water type</t>
  </si>
  <si>
    <t xml:space="preserve">Nam </t>
  </si>
  <si>
    <t>Voss</t>
  </si>
  <si>
    <t>Nam</t>
  </si>
  <si>
    <t>Water volume (ml)</t>
  </si>
  <si>
    <t xml:space="preserve">Depth </t>
  </si>
  <si>
    <t>18O</t>
  </si>
  <si>
    <t>error</t>
  </si>
  <si>
    <t xml:space="preserve">18O Cali </t>
  </si>
  <si>
    <t>2H</t>
  </si>
  <si>
    <t>2H Cali</t>
  </si>
  <si>
    <t xml:space="preserve">17O </t>
  </si>
  <si>
    <t>d.e.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</si>
  <si>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</si>
  <si>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</si>
  <si>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</si>
  <si>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</si>
  <si>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</si>
  <si>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</si>
  <si>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</si>
  <si>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</si>
  <si>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</si>
  <si>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</si>
  <si>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</si>
  <si>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</si>
  <si>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</si>
  <si>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</si>
  <si>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</si>
  <si>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</si>
  <si>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17O</t>
  </si>
  <si>
    <t>cond.</t>
  </si>
  <si>
    <t>80-85</t>
  </si>
  <si>
    <t>85-90</t>
  </si>
  <si>
    <t>cond=condensation in the bag</t>
  </si>
  <si>
    <t xml:space="preserve">Calibration </t>
  </si>
  <si>
    <t>pure water</t>
  </si>
  <si>
    <t>212A 1</t>
  </si>
  <si>
    <t xml:space="preserve">Measured </t>
  </si>
  <si>
    <t>error(per mil)</t>
  </si>
  <si>
    <t>STD</t>
  </si>
  <si>
    <t>VOSS</t>
  </si>
  <si>
    <t>Slope</t>
  </si>
  <si>
    <t>slope</t>
  </si>
  <si>
    <t>NAMSW</t>
  </si>
  <si>
    <t xml:space="preserve">Intercept </t>
  </si>
  <si>
    <t>intercept</t>
  </si>
  <si>
    <t xml:space="preserve">STD </t>
  </si>
  <si>
    <t>212A 2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</si>
</sst>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</numFmts>
  <fonts count="25">
    <font>
      <sz val="10"/>
      <color indexed="8"/>
      <name val="Helvetica Neue"/>
      <charset val="134"/>
    </font>
    <font>
      <b/>
      <sz val="10"/>
      <color indexed="8"/>
      <name val="Helvetica Neue"/>
      <charset val="134"/>
    </font>
    <font>
      <b/>
      <sz val="10"/>
      <color rgb="FFFF0000"/>
      <name val="Helvetica Neue"/>
      <charset val="134"/>
    </font>
    <font>
      <b/>
      <sz val="10"/>
      <color theme="4" tint="-0.25"/>
      <name val="Helvetica Neue"/>
      <charset val="134"/>
    </font>
    <font>
      <sz val="12"/>
      <color indexed="8"/>
      <name val="Helvetica Neue"/>
      <charset val="134"/>
    </font>
    <font>
      <sz val="11"/>
      <color theme="0"/>
      <name val="Helvetica Neue"/>
      <charset val="0"/>
      <scheme val="minor"/>
    </font>
    <font>
      <sz val="11"/>
      <color theme="1"/>
      <name val="Helvetica Neue"/>
      <charset val="0"/>
      <scheme val="minor"/>
    </font>
    <font>
      <b/>
      <sz val="11"/>
      <color rgb="FF3F3F3F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1"/>
      <name val="Helvetica Neue"/>
      <charset val="134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8"/>
      <color theme="3"/>
      <name val="Helvetica Neue"/>
      <charset val="134"/>
      <scheme val="minor"/>
    </font>
    <font>
      <sz val="11"/>
      <color rgb="FF3F3F76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b/>
      <sz val="13"/>
      <color theme="3"/>
      <name val="Helvetica Neue"/>
      <charset val="134"/>
      <scheme val="minor"/>
    </font>
    <font>
      <u/>
      <sz val="11"/>
      <color rgb="FF0000F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i/>
      <sz val="11"/>
      <color rgb="FF7F7F7F"/>
      <name val="Helvetica Neue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9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20" borderId="1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5" borderId="15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6" borderId="13" applyNumberFormat="0" applyAlignment="0" applyProtection="0">
      <alignment vertical="center"/>
    </xf>
    <xf numFmtId="0" fontId="20" fillId="6" borderId="17" applyNumberFormat="0" applyAlignment="0" applyProtection="0">
      <alignment vertical="center"/>
    </xf>
    <xf numFmtId="0" fontId="17" fillId="23" borderId="19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</cellStyleXfs>
  <cellXfs count="43">
    <xf numFmtId="0" fontId="0" fillId="0" borderId="0" xfId="0" applyFont="1" applyAlignment="1">
      <alignment vertical="top" wrapText="1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49" fontId="0" fillId="0" borderId="2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177" fontId="0" fillId="0" borderId="1" xfId="0" applyNumberFormat="1" applyFont="1" applyBorder="1" applyAlignment="1">
      <alignment horizontal="center" vertical="top" wrapText="1"/>
    </xf>
    <xf numFmtId="176" fontId="1" fillId="3" borderId="7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77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49" fontId="1" fillId="3" borderId="12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49" fontId="1" fillId="3" borderId="4" xfId="0" applyNumberFormat="1" applyFont="1" applyFill="1" applyBorder="1" applyAlignment="1">
      <alignment vertical="top" wrapText="1"/>
    </xf>
    <xf numFmtId="49" fontId="0" fillId="0" borderId="8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0" fontId="0" fillId="0" borderId="8" xfId="0" applyNumberFormat="1" applyFont="1" applyBorder="1" applyAlignment="1">
      <alignment vertical="top" wrapText="1"/>
    </xf>
    <xf numFmtId="0" fontId="1" fillId="3" borderId="4" xfId="0" applyFont="1" applyFill="1" applyBorder="1" applyAlignment="1">
      <alignment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DC0BF"/>
      <rgbColor rgb="00A5A5A5"/>
      <rgbColor rgb="003F3F3F"/>
      <rgbColor rgb="00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marker"/>
        <c:varyColors val="0"/>
        <c:ser>
          <c:idx val="0"/>
          <c:order val="0"/>
          <c:tx>
            <c:strRef>
              <c:f>"samples"</c:f>
              <c:strCache>
                <c:ptCount val="1"/>
                <c:pt idx="0">
                  <c:v>samples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-2.79738354389217</c:v>
                </c:pt>
                <c:pt idx="1">
                  <c:v>-4.17234676861134</c:v>
                </c:pt>
                <c:pt idx="2">
                  <c:v>-4.60598901640739</c:v>
                </c:pt>
                <c:pt idx="3">
                  <c:v>-6.29825144683099</c:v>
                </c:pt>
                <c:pt idx="4">
                  <c:v>-6.76362361519748</c:v>
                </c:pt>
                <c:pt idx="5">
                  <c:v>-6.76362361519748</c:v>
                </c:pt>
                <c:pt idx="6">
                  <c:v>-6.26652152626055</c:v>
                </c:pt>
                <c:pt idx="7">
                  <c:v>-6.24536824588025</c:v>
                </c:pt>
                <c:pt idx="8">
                  <c:v>-6.34055800759158</c:v>
                </c:pt>
                <c:pt idx="9">
                  <c:v>-6.54151417120438</c:v>
                </c:pt>
                <c:pt idx="10">
                  <c:v>-6.55209081139453</c:v>
                </c:pt>
                <c:pt idx="11">
                  <c:v>-6.75304697500733</c:v>
                </c:pt>
                <c:pt idx="12">
                  <c:v>-6.83766009652851</c:v>
                </c:pt>
                <c:pt idx="14">
                  <c:v>-6.57324409177482</c:v>
                </c:pt>
                <c:pt idx="15">
                  <c:v>-6.16075512435907</c:v>
                </c:pt>
              </c:numCache>
            </c:numRef>
          </c:xVal>
          <c:yVal>
            <c:numRef>
              <c:f>'Isotope 212 A1'!$H$2:$H$17</c:f>
              <c:numCache>
                <c:formatCode>0.00_ </c:formatCode>
                <c:ptCount val="16"/>
                <c:pt idx="0">
                  <c:v>-46.4849905615404</c:v>
                </c:pt>
                <c:pt idx="1">
                  <c:v>-21.1555339558112</c:v>
                </c:pt>
                <c:pt idx="2">
                  <c:v>-24.1214617805846</c:v>
                </c:pt>
                <c:pt idx="3">
                  <c:v>-26.8925476314678</c:v>
                </c:pt>
                <c:pt idx="4">
                  <c:v>-29.1224057771004</c:v>
                </c:pt>
                <c:pt idx="5">
                  <c:v>-24.6735140399403</c:v>
                </c:pt>
                <c:pt idx="6">
                  <c:v>-24.3379528626849</c:v>
                </c:pt>
                <c:pt idx="7">
                  <c:v>-25.5178292601312</c:v>
                </c:pt>
                <c:pt idx="8">
                  <c:v>-25.5503029224463</c:v>
                </c:pt>
                <c:pt idx="9">
                  <c:v>-25.4420573813961</c:v>
                </c:pt>
                <c:pt idx="10">
                  <c:v>-28.1481959076493</c:v>
                </c:pt>
                <c:pt idx="11">
                  <c:v>-30.6594924600122</c:v>
                </c:pt>
                <c:pt idx="12">
                  <c:v>-32.0666844936638</c:v>
                </c:pt>
                <c:pt idx="14">
                  <c:v>-31.406386693258</c:v>
                </c:pt>
                <c:pt idx="15">
                  <c:v>-30.3239312827568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"GMWL"</c:f>
              <c:strCache>
                <c:ptCount val="1"/>
                <c:pt idx="0">
                  <c:v>GMWL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"MMWL"</c:f>
              <c:strCache>
                <c:ptCount val="1"/>
                <c:pt idx="0">
                  <c:v>MMWL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</c:dPt>
          <c:dLbls>
            <c:delete val="1"/>
          </c:dLbls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47108"/>
        <c:axId val="485499707"/>
      </c:scatterChart>
      <c:valAx>
        <c:axId val="948347108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85499707"/>
        <c:crossesAt val="-100"/>
        <c:crossBetween val="midCat"/>
      </c:valAx>
      <c:valAx>
        <c:axId val="485499707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48347108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'Isotope 212 A1'!$F$1</c:f>
              <c:strCache>
                <c:ptCount val="1"/>
                <c:pt idx="0">
                  <c:v>2H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-2.79738354389217</c:v>
                </c:pt>
                <c:pt idx="1">
                  <c:v>-4.17234676861134</c:v>
                </c:pt>
                <c:pt idx="2">
                  <c:v>-4.60598901640739</c:v>
                </c:pt>
                <c:pt idx="3">
                  <c:v>-6.29825144683099</c:v>
                </c:pt>
                <c:pt idx="4">
                  <c:v>-6.76362361519748</c:v>
                </c:pt>
                <c:pt idx="5">
                  <c:v>-6.76362361519748</c:v>
                </c:pt>
                <c:pt idx="6">
                  <c:v>-6.26652152626055</c:v>
                </c:pt>
                <c:pt idx="7">
                  <c:v>-6.24536824588025</c:v>
                </c:pt>
                <c:pt idx="8">
                  <c:v>-6.34055800759158</c:v>
                </c:pt>
                <c:pt idx="9">
                  <c:v>-6.54151417120438</c:v>
                </c:pt>
                <c:pt idx="10">
                  <c:v>-6.55209081139453</c:v>
                </c:pt>
                <c:pt idx="11">
                  <c:v>-6.75304697500733</c:v>
                </c:pt>
                <c:pt idx="12">
                  <c:v>-6.83766009652851</c:v>
                </c:pt>
                <c:pt idx="14">
                  <c:v>-6.57324409177482</c:v>
                </c:pt>
                <c:pt idx="15">
                  <c:v>-6.16075512435907</c:v>
                </c:pt>
              </c:numCache>
            </c:numRef>
          </c:xVal>
          <c:yVal>
            <c:numRef>
              <c:f>'Isotope 212 A1'!$B$2:$B$17</c:f>
              <c:numCache>
                <c:formatCode>General</c:formatCode>
                <c:ptCount val="16"/>
                <c:pt idx="0">
                  <c:v>2.5</c:v>
                </c:pt>
                <c:pt idx="1" c:formatCode="0.0_ ">
                  <c:v>7.5</c:v>
                </c:pt>
                <c:pt idx="2">
                  <c:v>12.5</c:v>
                </c:pt>
                <c:pt idx="3" c:formatCode="0.0_ ">
                  <c:v>17.5</c:v>
                </c:pt>
                <c:pt idx="4">
                  <c:v>22.5</c:v>
                </c:pt>
                <c:pt idx="5" c:formatCode="0.0_ ">
                  <c:v>27.5</c:v>
                </c:pt>
                <c:pt idx="6">
                  <c:v>32.5</c:v>
                </c:pt>
                <c:pt idx="7" c:formatCode="0.0_ ">
                  <c:v>37.5</c:v>
                </c:pt>
                <c:pt idx="8">
                  <c:v>42.5</c:v>
                </c:pt>
                <c:pt idx="9" c:formatCode="0.0_ ">
                  <c:v>47.5</c:v>
                </c:pt>
                <c:pt idx="10">
                  <c:v>52.5</c:v>
                </c:pt>
                <c:pt idx="11" c:formatCode="0.0_ ">
                  <c:v>57.5</c:v>
                </c:pt>
                <c:pt idx="12">
                  <c:v>62.5</c:v>
                </c:pt>
                <c:pt idx="13" c:formatCode="0.0_ ">
                  <c:v>67.5</c:v>
                </c:pt>
                <c:pt idx="14">
                  <c:v>72.5</c:v>
                </c:pt>
                <c:pt idx="15" c:formatCode="0.0_ ">
                  <c:v>77.5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2529776"/>
        <c:axId val="800181795"/>
      </c:scatterChart>
      <c:valAx>
        <c:axId val="51252977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18O Cali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800181795"/>
        <c:crosses val="autoZero"/>
        <c:crossBetween val="midCat"/>
      </c:valAx>
      <c:valAx>
        <c:axId val="800181795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Depth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12529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9090909090909"/>
          <c:y val="0.110001209336075"/>
          <c:w val="0.809194720450838"/>
          <c:h val="0.864844600314427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6">
                    <a:lumMod val="50000"/>
                  </a:schemeClr>
                </a:solidFill>
                <a:ln w="28575" cmpd="dbl">
                  <a:solidFill>
                    <a:schemeClr val="accent5">
                      <a:lumMod val="50000"/>
                    </a:schemeClr>
                  </a:solidFill>
                  <a:prstDash val="sysDash"/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</c:dPt>
          <c:dPt>
            <c:idx val="5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 cmpd="sng">
                <a:solidFill>
                  <a:schemeClr val="accent5">
                    <a:lumMod val="50000"/>
                  </a:schemeClr>
                </a:solidFill>
                <a:prstDash val="sysDash"/>
                <a:round/>
              </a:ln>
              <a:effectLst/>
            </c:spPr>
          </c:dPt>
          <c:dLbls>
            <c:delete val="1"/>
          </c:dLbls>
          <c:errBars>
            <c:errDir val="x"/>
            <c:errBarType val="both"/>
            <c:errValType val="cust"/>
            <c:noEndCap val="0"/>
            <c:pl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plus>
            <c:minus>
              <c:numRef>
                <c:f>'Isotope 212 A2'!$E$2:$E$19</c:f>
                <c:numCache>
                  <c:formatCode>General</c:formatCode>
                  <c:ptCount val="18"/>
                  <c:pt idx="0">
                    <c:v>0.32</c:v>
                  </c:pt>
                  <c:pt idx="1">
                    <c:v>0.46</c:v>
                  </c:pt>
                  <c:pt idx="2">
                    <c:v>0.26</c:v>
                  </c:pt>
                  <c:pt idx="3">
                    <c:v>0.37</c:v>
                  </c:pt>
                  <c:pt idx="4">
                    <c:v>0.25</c:v>
                  </c:pt>
                  <c:pt idx="5">
                    <c:v>0.12</c:v>
                  </c:pt>
                  <c:pt idx="6">
                    <c:v>0.32</c:v>
                  </c:pt>
                  <c:pt idx="7">
                    <c:v>0.19</c:v>
                  </c:pt>
                  <c:pt idx="8">
                    <c:v>0.3</c:v>
                  </c:pt>
                  <c:pt idx="9">
                    <c:v>0.15</c:v>
                  </c:pt>
                  <c:pt idx="11">
                    <c:v>0.19</c:v>
                  </c:pt>
                  <c:pt idx="12">
                    <c:v>0</c:v>
                  </c:pt>
                  <c:pt idx="13">
                    <c:v>0.17</c:v>
                  </c:pt>
                  <c:pt idx="14">
                    <c:v>0.2</c:v>
                  </c:pt>
                  <c:pt idx="15">
                    <c:v>0.16</c:v>
                  </c:pt>
                  <c:pt idx="16">
                    <c:v>0.22</c:v>
                  </c:pt>
                  <c:pt idx="17">
                    <c:v>0.33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-5.79057271770391</c:v>
                </c:pt>
                <c:pt idx="1">
                  <c:v>-6.97515641900043</c:v>
                </c:pt>
                <c:pt idx="2">
                  <c:v>-6.98573305919058</c:v>
                </c:pt>
                <c:pt idx="3">
                  <c:v>-6.28767480664084</c:v>
                </c:pt>
                <c:pt idx="4">
                  <c:v>-4.77550336610024</c:v>
                </c:pt>
                <c:pt idx="5">
                  <c:v>-6.68958713386645</c:v>
                </c:pt>
                <c:pt idx="6">
                  <c:v>-6.76362361519748</c:v>
                </c:pt>
                <c:pt idx="7">
                  <c:v>-6.62612729272556</c:v>
                </c:pt>
                <c:pt idx="8">
                  <c:v>-5.57355813039766</c:v>
                </c:pt>
                <c:pt idx="9">
                  <c:v>-4.86062920762529</c:v>
                </c:pt>
                <c:pt idx="11">
                  <c:v>-5.11600673220047</c:v>
                </c:pt>
                <c:pt idx="13">
                  <c:v>-5.22241403410679</c:v>
                </c:pt>
                <c:pt idx="14">
                  <c:v>-5.59483959077893</c:v>
                </c:pt>
                <c:pt idx="15">
                  <c:v>-5.40330644734754</c:v>
                </c:pt>
                <c:pt idx="16">
                  <c:v>-5.70595959618273</c:v>
                </c:pt>
                <c:pt idx="17">
                  <c:v>-5.69538295599258</c:v>
                </c:pt>
              </c:numCache>
            </c:numRef>
          </c:xVal>
          <c:yVal>
            <c:numRef>
              <c:f>'Isotope 212 A2'!$C$2:$C$19</c:f>
              <c:numCache>
                <c:formatCode>General</c:formatCode>
                <c:ptCount val="18"/>
                <c:pt idx="0">
                  <c:v>82.5</c:v>
                </c:pt>
                <c:pt idx="1">
                  <c:v>87.5</c:v>
                </c:pt>
                <c:pt idx="2">
                  <c:v>92.5</c:v>
                </c:pt>
                <c:pt idx="3">
                  <c:v>97.5</c:v>
                </c:pt>
                <c:pt idx="4">
                  <c:v>102.5</c:v>
                </c:pt>
                <c:pt idx="5">
                  <c:v>107.5</c:v>
                </c:pt>
                <c:pt idx="6">
                  <c:v>112.5</c:v>
                </c:pt>
                <c:pt idx="7">
                  <c:v>117.5</c:v>
                </c:pt>
                <c:pt idx="8">
                  <c:v>122.5</c:v>
                </c:pt>
                <c:pt idx="9">
                  <c:v>127.5</c:v>
                </c:pt>
                <c:pt idx="10">
                  <c:v>132.5</c:v>
                </c:pt>
                <c:pt idx="11">
                  <c:v>137.5</c:v>
                </c:pt>
                <c:pt idx="12">
                  <c:v>142.5</c:v>
                </c:pt>
                <c:pt idx="13">
                  <c:v>147.5</c:v>
                </c:pt>
                <c:pt idx="14">
                  <c:v>152.5</c:v>
                </c:pt>
                <c:pt idx="15">
                  <c:v>157.5</c:v>
                </c:pt>
                <c:pt idx="16">
                  <c:v>162.5</c:v>
                </c:pt>
                <c:pt idx="17">
                  <c:v>167.5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"A1"</c:f>
              <c:strCache>
                <c:ptCount val="1"/>
                <c:pt idx="0">
                  <c:v>A1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errBars>
            <c:errDir val="y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plus>
            <c:minus>
              <c:numRef>
                <c:f>'Isotope 212 A1'!$D$2:$D$17</c:f>
                <c:numCache>
                  <c:formatCode>General</c:formatCode>
                  <c:ptCount val="16"/>
                  <c:pt idx="0">
                    <c:v>0.17</c:v>
                  </c:pt>
                  <c:pt idx="1">
                    <c:v>0.2</c:v>
                  </c:pt>
                  <c:pt idx="2">
                    <c:v>0.23</c:v>
                  </c:pt>
                  <c:pt idx="3">
                    <c:v>0.37</c:v>
                  </c:pt>
                  <c:pt idx="4">
                    <c:v>0.29</c:v>
                  </c:pt>
                  <c:pt idx="5">
                    <c:v>0.17</c:v>
                  </c:pt>
                  <c:pt idx="6">
                    <c:v>0.42</c:v>
                  </c:pt>
                  <c:pt idx="7">
                    <c:v>0.25</c:v>
                  </c:pt>
                  <c:pt idx="8">
                    <c:v>0.25</c:v>
                  </c:pt>
                  <c:pt idx="9">
                    <c:v>0.2</c:v>
                  </c:pt>
                  <c:pt idx="10">
                    <c:v>0.32</c:v>
                  </c:pt>
                  <c:pt idx="11">
                    <c:v>0.15</c:v>
                  </c:pt>
                  <c:pt idx="12">
                    <c:v>0.25</c:v>
                  </c:pt>
                  <c:pt idx="14">
                    <c:v>0.23</c:v>
                  </c:pt>
                  <c:pt idx="15">
                    <c:v>0.18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'Isotope 212 A1'!$E$2:$E$17</c:f>
              <c:numCache>
                <c:formatCode>0.00_ </c:formatCode>
                <c:ptCount val="16"/>
                <c:pt idx="0">
                  <c:v>-2.79738354389217</c:v>
                </c:pt>
                <c:pt idx="1">
                  <c:v>-4.17234676861134</c:v>
                </c:pt>
                <c:pt idx="2">
                  <c:v>-4.60598901640739</c:v>
                </c:pt>
                <c:pt idx="3">
                  <c:v>-6.29825144683099</c:v>
                </c:pt>
                <c:pt idx="4">
                  <c:v>-6.76362361519748</c:v>
                </c:pt>
                <c:pt idx="5">
                  <c:v>-6.76362361519748</c:v>
                </c:pt>
                <c:pt idx="6">
                  <c:v>-6.26652152626055</c:v>
                </c:pt>
                <c:pt idx="7">
                  <c:v>-6.24536824588025</c:v>
                </c:pt>
                <c:pt idx="8">
                  <c:v>-6.34055800759158</c:v>
                </c:pt>
                <c:pt idx="9">
                  <c:v>-6.54151417120438</c:v>
                </c:pt>
                <c:pt idx="10">
                  <c:v>-6.55209081139453</c:v>
                </c:pt>
                <c:pt idx="11">
                  <c:v>-6.75304697500733</c:v>
                </c:pt>
                <c:pt idx="12">
                  <c:v>-6.83766009652851</c:v>
                </c:pt>
                <c:pt idx="14">
                  <c:v>-6.57324409177482</c:v>
                </c:pt>
                <c:pt idx="15">
                  <c:v>-6.16075512435907</c:v>
                </c:pt>
              </c:numCache>
            </c:numRef>
          </c:xVal>
          <c:yVal>
            <c:numRef>
              <c:f>'Isotope 212 A1'!$B$2:$B$17</c:f>
              <c:numCache>
                <c:formatCode>General</c:formatCode>
                <c:ptCount val="16"/>
                <c:pt idx="0">
                  <c:v>2.5</c:v>
                </c:pt>
                <c:pt idx="1" c:formatCode="0.0_ ">
                  <c:v>7.5</c:v>
                </c:pt>
                <c:pt idx="2">
                  <c:v>12.5</c:v>
                </c:pt>
                <c:pt idx="3" c:formatCode="0.0_ ">
                  <c:v>17.5</c:v>
                </c:pt>
                <c:pt idx="4">
                  <c:v>22.5</c:v>
                </c:pt>
                <c:pt idx="5" c:formatCode="0.0_ ">
                  <c:v>27.5</c:v>
                </c:pt>
                <c:pt idx="6">
                  <c:v>32.5</c:v>
                </c:pt>
                <c:pt idx="7" c:formatCode="0.0_ ">
                  <c:v>37.5</c:v>
                </c:pt>
                <c:pt idx="8">
                  <c:v>42.5</c:v>
                </c:pt>
                <c:pt idx="9" c:formatCode="0.0_ ">
                  <c:v>47.5</c:v>
                </c:pt>
                <c:pt idx="10">
                  <c:v>52.5</c:v>
                </c:pt>
                <c:pt idx="11" c:formatCode="0.0_ ">
                  <c:v>57.5</c:v>
                </c:pt>
                <c:pt idx="12">
                  <c:v>62.5</c:v>
                </c:pt>
                <c:pt idx="13" c:formatCode="0.0_ ">
                  <c:v>67.5</c:v>
                </c:pt>
                <c:pt idx="14">
                  <c:v>72.5</c:v>
                </c:pt>
                <c:pt idx="15" c:formatCode="0.0_ ">
                  <c:v>77.5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807314"/>
        <c:axId val="529928429"/>
      </c:scatterChart>
      <c:valAx>
        <c:axId val="68480731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_ 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29928429"/>
        <c:crosses val="autoZero"/>
        <c:crossBetween val="midCat"/>
        <c:majorUnit val="1"/>
        <c:minorUnit val="0.5"/>
      </c:valAx>
      <c:valAx>
        <c:axId val="529928429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Depth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8480731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39973439575"/>
          <c:y val="0.0528211284513806"/>
          <c:w val="0.8300796812749"/>
          <c:h val="0.800096038415366"/>
        </c:manualLayout>
      </c:layout>
      <c:scatterChart>
        <c:scatterStyle val="lineMarker"/>
        <c:varyColors val="0"/>
        <c:ser>
          <c:idx val="1"/>
          <c:order val="0"/>
          <c:tx>
            <c:strRef>
              <c:f>"GMWL"</c:f>
              <c:strCache>
                <c:ptCount val="1"/>
                <c:pt idx="0">
                  <c:v>GMWL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elete val="1"/>
          </c:dLbls>
          <c:xVal>
            <c:numRef>
              <c:f>GMWL!$A$2:$A$3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GMWL!$B$2:$B$3</c:f>
              <c:numCache>
                <c:formatCode>General</c:formatCode>
                <c:ptCount val="2"/>
                <c:pt idx="0">
                  <c:v>-70</c:v>
                </c:pt>
                <c:pt idx="1">
                  <c:v>10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"MMWL"</c:f>
              <c:strCache>
                <c:ptCount val="1"/>
                <c:pt idx="0">
                  <c:v>MMWL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</c:dPt>
          <c:dLbls>
            <c:delete val="1"/>
          </c:dLbls>
          <c:xVal>
            <c:numRef>
              <c:f>GMWL!$D$2:$D$3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GMWL!$E$2:$E$3</c:f>
              <c:numCache>
                <c:formatCode>General</c:formatCode>
                <c:ptCount val="2"/>
                <c:pt idx="0">
                  <c:v>-60</c:v>
                </c:pt>
                <c:pt idx="1">
                  <c:v>20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"sample A2"</c:f>
              <c:strCache>
                <c:ptCount val="1"/>
                <c:pt idx="0">
                  <c:v>sample A2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'Isotope 212 A2'!$F$2:$F$19</c:f>
              <c:numCache>
                <c:formatCode>0.00_ </c:formatCode>
                <c:ptCount val="18"/>
                <c:pt idx="0">
                  <c:v>-5.79057271770391</c:v>
                </c:pt>
                <c:pt idx="1">
                  <c:v>-6.97515641900043</c:v>
                </c:pt>
                <c:pt idx="2">
                  <c:v>-6.98573305919058</c:v>
                </c:pt>
                <c:pt idx="3">
                  <c:v>-6.28767480664084</c:v>
                </c:pt>
                <c:pt idx="4">
                  <c:v>-4.77550336610024</c:v>
                </c:pt>
                <c:pt idx="5">
                  <c:v>-6.68958713386645</c:v>
                </c:pt>
                <c:pt idx="6">
                  <c:v>-6.76362361519748</c:v>
                </c:pt>
                <c:pt idx="7">
                  <c:v>-6.62612729272556</c:v>
                </c:pt>
                <c:pt idx="8">
                  <c:v>-5.57355813039766</c:v>
                </c:pt>
                <c:pt idx="9">
                  <c:v>-4.86062920762529</c:v>
                </c:pt>
                <c:pt idx="11">
                  <c:v>-5.11600673220047</c:v>
                </c:pt>
                <c:pt idx="13">
                  <c:v>-5.22241403410679</c:v>
                </c:pt>
                <c:pt idx="14">
                  <c:v>-5.59483959077893</c:v>
                </c:pt>
                <c:pt idx="15">
                  <c:v>-5.40330644734754</c:v>
                </c:pt>
                <c:pt idx="16">
                  <c:v>-5.70595959618273</c:v>
                </c:pt>
                <c:pt idx="17">
                  <c:v>-5.69538295599258</c:v>
                </c:pt>
              </c:numCache>
            </c:numRef>
          </c:xVal>
          <c:yVal>
            <c:numRef>
              <c:f>'Isotope 212 A2'!$I$2:$I$19</c:f>
              <c:numCache>
                <c:formatCode>0.00_ </c:formatCode>
                <c:ptCount val="18"/>
                <c:pt idx="0">
                  <c:v>-28.1914941240693</c:v>
                </c:pt>
                <c:pt idx="1">
                  <c:v>-34.3181917475064</c:v>
                </c:pt>
                <c:pt idx="2">
                  <c:v>-32.4671929955493</c:v>
                </c:pt>
                <c:pt idx="3">
                  <c:v>-30.1615629711816</c:v>
                </c:pt>
                <c:pt idx="4">
                  <c:v>-26.6934278971197</c:v>
                </c:pt>
                <c:pt idx="5">
                  <c:v>-33.3223327698452</c:v>
                </c:pt>
                <c:pt idx="6">
                  <c:v>-33.1599644582701</c:v>
                </c:pt>
                <c:pt idx="7">
                  <c:v>-30.4646504861219</c:v>
                </c:pt>
                <c:pt idx="8">
                  <c:v>-27.4702663519892</c:v>
                </c:pt>
                <c:pt idx="9">
                  <c:v>-29.6281509488489</c:v>
                </c:pt>
                <c:pt idx="11">
                  <c:v>-27.7723701955496</c:v>
                </c:pt>
                <c:pt idx="12">
                  <c:v>-31.2764920439979</c:v>
                </c:pt>
                <c:pt idx="13">
                  <c:v>-26.1863250168577</c:v>
                </c:pt>
                <c:pt idx="14">
                  <c:v>-26.2402721317792</c:v>
                </c:pt>
                <c:pt idx="15">
                  <c:v>-25.5065913688469</c:v>
                </c:pt>
                <c:pt idx="16">
                  <c:v>-27.6069682023986</c:v>
                </c:pt>
                <c:pt idx="17">
                  <c:v>-29.3605459674107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8347108"/>
        <c:axId val="485499707"/>
      </c:scatterChart>
      <c:valAx>
        <c:axId val="948347108"/>
        <c:scaling>
          <c:orientation val="minMax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18O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85499707"/>
        <c:crossesAt val="-100"/>
        <c:crossBetween val="midCat"/>
      </c:valAx>
      <c:valAx>
        <c:axId val="485499707"/>
        <c:scaling>
          <c:orientation val="minMax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2H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48347108"/>
        <c:crossesAt val="-10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5625"/>
                  <c:y val="0.6675775912551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calibration1!$P$3:$P$8</c:f>
              <c:numCache>
                <c:formatCode>General</c:formatCode>
                <c:ptCount val="6"/>
                <c:pt idx="0">
                  <c:v>-7.22</c:v>
                </c:pt>
                <c:pt idx="1">
                  <c:v>1.93</c:v>
                </c:pt>
                <c:pt idx="2">
                  <c:v>-6.53</c:v>
                </c:pt>
                <c:pt idx="3">
                  <c:v>1.14</c:v>
                </c:pt>
                <c:pt idx="4">
                  <c:v>-7.82</c:v>
                </c:pt>
                <c:pt idx="5">
                  <c:v>0.27</c:v>
                </c:pt>
              </c:numCache>
            </c:numRef>
          </c:xVal>
          <c:yVal>
            <c:numRef>
              <c:f>calibration1!$R$3:$R$8</c:f>
              <c:numCache>
                <c:formatCode>General</c:formatCode>
                <c:ptCount val="6"/>
                <c:pt idx="0">
                  <c:v>-8.92</c:v>
                </c:pt>
                <c:pt idx="1">
                  <c:v>0.05</c:v>
                </c:pt>
                <c:pt idx="2">
                  <c:v>-8.92</c:v>
                </c:pt>
                <c:pt idx="3">
                  <c:v>0.05</c:v>
                </c:pt>
                <c:pt idx="4">
                  <c:v>-8.92</c:v>
                </c:pt>
                <c:pt idx="5">
                  <c:v>0.05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8613464"/>
        <c:axId val="36390182"/>
      </c:scatterChart>
      <c:valAx>
        <c:axId val="548613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6390182"/>
        <c:crosses val="autoZero"/>
        <c:crossBetween val="midCat"/>
      </c:valAx>
      <c:valAx>
        <c:axId val="3639018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8613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409497591191"/>
          <c:y val="0.00661375661375661"/>
          <c:w val="0.827942188575361"/>
          <c:h val="0.90299823633157"/>
        </c:manualLayout>
      </c:layout>
      <c:scatterChart>
        <c:scatterStyle val="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1585798816568"/>
                  <c:y val="-0.01475561020596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0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calibration1!$P$12:$P$17</c:f>
              <c:numCache>
                <c:formatCode>General</c:formatCode>
                <c:ptCount val="6"/>
                <c:pt idx="0">
                  <c:v>-57.85</c:v>
                </c:pt>
                <c:pt idx="1">
                  <c:v>6.02</c:v>
                </c:pt>
                <c:pt idx="2">
                  <c:v>-55.01</c:v>
                </c:pt>
                <c:pt idx="3">
                  <c:v>4.37</c:v>
                </c:pt>
                <c:pt idx="4">
                  <c:v>-55.8</c:v>
                </c:pt>
                <c:pt idx="5">
                  <c:v>2.08</c:v>
                </c:pt>
              </c:numCache>
            </c:numRef>
          </c:xVal>
          <c:yVal>
            <c:numRef>
              <c:f>calibration1!$R$12:$R$17</c:f>
              <c:numCache>
                <c:formatCode>General</c:formatCode>
                <c:ptCount val="6"/>
                <c:pt idx="0">
                  <c:v>-60.9</c:v>
                </c:pt>
                <c:pt idx="1">
                  <c:v>4.6</c:v>
                </c:pt>
                <c:pt idx="2">
                  <c:v>-60.9</c:v>
                </c:pt>
                <c:pt idx="3">
                  <c:v>4.6</c:v>
                </c:pt>
                <c:pt idx="4">
                  <c:v>-60.9</c:v>
                </c:pt>
                <c:pt idx="5">
                  <c:v>4.6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7336100"/>
        <c:axId val="987222733"/>
      </c:scatterChart>
      <c:valAx>
        <c:axId val="2973361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87222733"/>
        <c:crosses val="autoZero"/>
        <c:crossBetween val="midCat"/>
      </c:valAx>
      <c:valAx>
        <c:axId val="98722273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973361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10</xdr:col>
      <xdr:colOff>474345</xdr:colOff>
      <xdr:row>23</xdr:row>
      <xdr:rowOff>5080</xdr:rowOff>
    </xdr:from>
    <xdr:to>
      <xdr:col>16</xdr:col>
      <xdr:colOff>268605</xdr:colOff>
      <xdr:row>39</xdr:row>
      <xdr:rowOff>150495</xdr:rowOff>
    </xdr:to>
    <xdr:graphicFrame>
      <xdr:nvGraphicFramePr>
        <xdr:cNvPr id="4" name="图表 3"/>
        <xdr:cNvGraphicFramePr/>
      </xdr:nvGraphicFramePr>
      <xdr:xfrm>
        <a:off x="7644765" y="3860800"/>
        <a:ext cx="4168140" cy="28276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215900</xdr:colOff>
      <xdr:row>1</xdr:row>
      <xdr:rowOff>20955</xdr:rowOff>
    </xdr:from>
    <xdr:to>
      <xdr:col>16</xdr:col>
      <xdr:colOff>64135</xdr:colOff>
      <xdr:row>21</xdr:row>
      <xdr:rowOff>58420</xdr:rowOff>
    </xdr:to>
    <xdr:graphicFrame>
      <xdr:nvGraphicFramePr>
        <xdr:cNvPr id="7" name="图表 6"/>
        <xdr:cNvGraphicFramePr/>
      </xdr:nvGraphicFramePr>
      <xdr:xfrm>
        <a:off x="8354060" y="188595"/>
        <a:ext cx="3254375" cy="33902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13</xdr:col>
      <xdr:colOff>30480</xdr:colOff>
      <xdr:row>0</xdr:row>
      <xdr:rowOff>24130</xdr:rowOff>
    </xdr:from>
    <xdr:to>
      <xdr:col>19</xdr:col>
      <xdr:colOff>189865</xdr:colOff>
      <xdr:row>31</xdr:row>
      <xdr:rowOff>78740</xdr:rowOff>
    </xdr:to>
    <xdr:graphicFrame>
      <xdr:nvGraphicFramePr>
        <xdr:cNvPr id="4" name="图表 3"/>
        <xdr:cNvGraphicFramePr/>
      </xdr:nvGraphicFramePr>
      <xdr:xfrm>
        <a:off x="8100060" y="24130"/>
        <a:ext cx="3816985" cy="541909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68580</xdr:colOff>
      <xdr:row>19</xdr:row>
      <xdr:rowOff>30480</xdr:rowOff>
    </xdr:from>
    <xdr:to>
      <xdr:col>6</xdr:col>
      <xdr:colOff>647700</xdr:colOff>
      <xdr:row>34</xdr:row>
      <xdr:rowOff>160655</xdr:rowOff>
    </xdr:to>
    <xdr:graphicFrame>
      <xdr:nvGraphicFramePr>
        <xdr:cNvPr id="2" name="图表 1"/>
        <xdr:cNvGraphicFramePr/>
      </xdr:nvGraphicFramePr>
      <xdr:xfrm>
        <a:off x="68580" y="3215640"/>
        <a:ext cx="3825240" cy="28124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170180</xdr:colOff>
      <xdr:row>14</xdr:row>
      <xdr:rowOff>66040</xdr:rowOff>
    </xdr:from>
    <xdr:to>
      <xdr:col>5</xdr:col>
      <xdr:colOff>352425</xdr:colOff>
      <xdr:row>31</xdr:row>
      <xdr:rowOff>133985</xdr:rowOff>
    </xdr:to>
    <xdr:graphicFrame>
      <xdr:nvGraphicFramePr>
        <xdr:cNvPr id="2" name="图表 1"/>
        <xdr:cNvGraphicFramePr/>
      </xdr:nvGraphicFramePr>
      <xdr:xfrm>
        <a:off x="170180" y="2748280"/>
        <a:ext cx="3123565" cy="30854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205105</xdr:colOff>
      <xdr:row>17</xdr:row>
      <xdr:rowOff>88900</xdr:rowOff>
    </xdr:from>
    <xdr:to>
      <xdr:col>18</xdr:col>
      <xdr:colOff>854075</xdr:colOff>
      <xdr:row>34</xdr:row>
      <xdr:rowOff>119380</xdr:rowOff>
    </xdr:to>
    <xdr:graphicFrame>
      <xdr:nvGraphicFramePr>
        <xdr:cNvPr id="4" name="图表 3"/>
        <xdr:cNvGraphicFramePr/>
      </xdr:nvGraphicFramePr>
      <xdr:xfrm>
        <a:off x="7863205" y="3441700"/>
        <a:ext cx="3696970" cy="2880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showGridLines="0" workbookViewId="0">
      <pane xSplit="1" ySplit="2" topLeftCell="B3" activePane="bottomRight" state="frozen"/>
      <selection/>
      <selection pane="topRight"/>
      <selection pane="bottomLeft"/>
      <selection pane="bottomRight" activeCell="F2" sqref="F2"/>
    </sheetView>
  </sheetViews>
  <sheetFormatPr defaultColWidth="16.3333333333333" defaultRowHeight="19.9" customHeight="1" outlineLevelCol="6"/>
  <cols>
    <col min="1" max="256" width="16.3518518518519" style="8" customWidth="1"/>
  </cols>
  <sheetData>
    <row r="1" ht="31" customHeight="1" spans="1:7">
      <c r="A1" s="34" t="s">
        <v>0</v>
      </c>
      <c r="B1" s="34"/>
      <c r="C1" s="34"/>
      <c r="D1" s="34"/>
      <c r="E1" s="34"/>
      <c r="F1" s="34"/>
      <c r="G1" s="34"/>
    </row>
    <row r="2" ht="20.25" customHeight="1" spans="1:7">
      <c r="A2" s="19"/>
      <c r="B2" s="24" t="s">
        <v>1</v>
      </c>
      <c r="C2" s="24" t="s">
        <v>2</v>
      </c>
      <c r="D2" s="24" t="s">
        <v>3</v>
      </c>
      <c r="E2" s="24" t="s">
        <v>4</v>
      </c>
      <c r="F2" s="19"/>
      <c r="G2" s="19"/>
    </row>
    <row r="3" ht="20.25" customHeight="1" spans="1:7">
      <c r="A3" s="35" t="s">
        <v>5</v>
      </c>
      <c r="B3" s="36">
        <v>50.04</v>
      </c>
      <c r="C3" s="31">
        <v>50.37</v>
      </c>
      <c r="D3" s="37" t="s">
        <v>6</v>
      </c>
      <c r="E3" s="37" t="s">
        <v>7</v>
      </c>
      <c r="F3" s="26"/>
      <c r="G3" s="26"/>
    </row>
    <row r="4" ht="20.05" customHeight="1" spans="1:7">
      <c r="A4" s="38" t="s">
        <v>8</v>
      </c>
      <c r="B4" s="39" t="s">
        <v>9</v>
      </c>
      <c r="C4" s="40" t="s">
        <v>10</v>
      </c>
      <c r="D4" s="40" t="s">
        <v>11</v>
      </c>
      <c r="E4" s="40" t="s">
        <v>10</v>
      </c>
      <c r="F4" s="28"/>
      <c r="G4" s="28"/>
    </row>
    <row r="5" ht="26.4" spans="1:7">
      <c r="A5" s="38" t="s">
        <v>12</v>
      </c>
      <c r="B5" s="41">
        <v>4.3</v>
      </c>
      <c r="C5" s="32">
        <v>4.3</v>
      </c>
      <c r="D5" s="32">
        <v>4.4</v>
      </c>
      <c r="E5" s="32">
        <v>4.4</v>
      </c>
      <c r="F5" s="28"/>
      <c r="G5" s="28"/>
    </row>
    <row r="6" ht="20.05" customHeight="1" spans="1:7">
      <c r="A6" s="42"/>
      <c r="B6" s="27"/>
      <c r="C6" s="28"/>
      <c r="D6" s="28"/>
      <c r="E6" s="28"/>
      <c r="F6" s="28"/>
      <c r="G6" s="28"/>
    </row>
    <row r="7" ht="20.05" customHeight="1" spans="1:7">
      <c r="A7" s="42"/>
      <c r="B7" s="27"/>
      <c r="C7" s="28"/>
      <c r="D7" s="28"/>
      <c r="E7" s="28"/>
      <c r="F7" s="28"/>
      <c r="G7" s="28"/>
    </row>
    <row r="8" ht="20.05" customHeight="1" spans="1:7">
      <c r="A8" s="42"/>
      <c r="B8" s="27"/>
      <c r="C8" s="28"/>
      <c r="D8" s="28"/>
      <c r="E8" s="28"/>
      <c r="F8" s="28"/>
      <c r="G8" s="28"/>
    </row>
    <row r="9" ht="20.05" customHeight="1" spans="1:7">
      <c r="A9" s="42"/>
      <c r="B9" s="27"/>
      <c r="C9" s="28"/>
      <c r="D9" s="28"/>
      <c r="E9" s="28"/>
      <c r="F9" s="28"/>
      <c r="G9" s="28"/>
    </row>
    <row r="10" ht="20.05" customHeight="1" spans="1:7">
      <c r="A10" s="42"/>
      <c r="B10" s="27"/>
      <c r="C10" s="28"/>
      <c r="D10" s="28"/>
      <c r="E10" s="28"/>
      <c r="F10" s="28"/>
      <c r="G10" s="28"/>
    </row>
    <row r="11" ht="20.05" customHeight="1" spans="1:7">
      <c r="A11" s="42"/>
      <c r="B11" s="27"/>
      <c r="C11" s="28"/>
      <c r="D11" s="28"/>
      <c r="E11" s="28"/>
      <c r="F11" s="28"/>
      <c r="G11" s="28"/>
    </row>
    <row r="12" ht="20.05" customHeight="1" spans="1:7">
      <c r="A12" s="42"/>
      <c r="B12" s="27"/>
      <c r="C12" s="28"/>
      <c r="D12" s="28"/>
      <c r="E12" s="28"/>
      <c r="F12" s="28"/>
      <c r="G12" s="28"/>
    </row>
    <row r="13" ht="20.05" customHeight="1" spans="1:7">
      <c r="A13" s="42"/>
      <c r="B13" s="27"/>
      <c r="C13" s="28"/>
      <c r="D13" s="28"/>
      <c r="E13" s="28"/>
      <c r="F13" s="28"/>
      <c r="G13" s="28"/>
    </row>
    <row r="14" ht="20.05" customHeight="1" spans="1:7">
      <c r="A14" s="42"/>
      <c r="B14" s="27"/>
      <c r="C14" s="28"/>
      <c r="D14" s="28"/>
      <c r="E14" s="28"/>
      <c r="F14" s="28"/>
      <c r="G14" s="28"/>
    </row>
    <row r="15" ht="20.05" customHeight="1" spans="1:7">
      <c r="A15" s="42"/>
      <c r="B15" s="27"/>
      <c r="C15" s="28"/>
      <c r="D15" s="28"/>
      <c r="E15" s="28"/>
      <c r="F15" s="28"/>
      <c r="G15" s="28"/>
    </row>
    <row r="16" ht="20.05" customHeight="1" spans="1:7">
      <c r="A16" s="42"/>
      <c r="B16" s="27"/>
      <c r="C16" s="28"/>
      <c r="D16" s="28"/>
      <c r="E16" s="28"/>
      <c r="F16" s="28"/>
      <c r="G16" s="28"/>
    </row>
    <row r="17" ht="20.05" customHeight="1" spans="1:7">
      <c r="A17" s="42"/>
      <c r="B17" s="27"/>
      <c r="C17" s="28"/>
      <c r="D17" s="28"/>
      <c r="E17" s="28"/>
      <c r="F17" s="28"/>
      <c r="G17" s="28"/>
    </row>
    <row r="18" ht="20.05" customHeight="1" spans="1:7">
      <c r="A18" s="42"/>
      <c r="B18" s="27"/>
      <c r="C18" s="28"/>
      <c r="D18" s="28"/>
      <c r="E18" s="28"/>
      <c r="F18" s="28"/>
      <c r="G18" s="28"/>
    </row>
    <row r="19" ht="20.05" customHeight="1" spans="1:7">
      <c r="A19" s="42"/>
      <c r="B19" s="27"/>
      <c r="C19" s="28"/>
      <c r="D19" s="28"/>
      <c r="E19" s="28"/>
      <c r="F19" s="28"/>
      <c r="G19" s="28"/>
    </row>
    <row r="20" ht="20.05" customHeight="1" spans="1:7">
      <c r="A20" s="42"/>
      <c r="B20" s="27"/>
      <c r="C20" s="28"/>
      <c r="D20" s="28"/>
      <c r="E20" s="28"/>
      <c r="F20" s="28"/>
      <c r="G20" s="28"/>
    </row>
    <row r="21" ht="20.05" customHeight="1" spans="1:7">
      <c r="A21" s="42"/>
      <c r="B21" s="27"/>
      <c r="C21" s="28"/>
      <c r="D21" s="28"/>
      <c r="E21" s="28"/>
      <c r="F21" s="28"/>
      <c r="G21" s="28"/>
    </row>
    <row r="22" ht="20.05" customHeight="1" spans="1:7">
      <c r="A22" s="42"/>
      <c r="B22" s="27"/>
      <c r="C22" s="28"/>
      <c r="D22" s="28"/>
      <c r="E22" s="28"/>
      <c r="F22" s="28"/>
      <c r="G22" s="28"/>
    </row>
    <row r="23" ht="20.05" customHeight="1" spans="1:7">
      <c r="A23" s="42"/>
      <c r="B23" s="27"/>
      <c r="C23" s="28"/>
      <c r="D23" s="28"/>
      <c r="E23" s="28"/>
      <c r="F23" s="28"/>
      <c r="G23" s="28"/>
    </row>
  </sheetData>
  <mergeCells count="1">
    <mergeCell ref="A1:G1"/>
  </mergeCells>
  <pageMargins left="0.5" right="0.5" top="0.75" bottom="0.75" header="0.277777777777778" footer="0.277777777777778"/>
  <pageSetup paperSize="1" orientation="portrait" useFirstPageNumber="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Q22" sqref="Q22"/>
    </sheetView>
  </sheetViews>
  <sheetFormatPr defaultColWidth="8.88888888888889" defaultRowHeight="13.2"/>
  <cols>
    <col min="6" max="6" width="14.1111111111111"/>
    <col min="8" max="9" width="14.1111111111111"/>
    <col min="11" max="12" width="14.1111111111111"/>
  </cols>
  <sheetData>
    <row r="1" spans="1:11">
      <c r="A1" s="6" t="s">
        <v>13</v>
      </c>
      <c r="B1" s="6" t="s">
        <v>13</v>
      </c>
      <c r="C1" s="6" t="s">
        <v>14</v>
      </c>
      <c r="D1" s="24" t="s">
        <v>15</v>
      </c>
      <c r="E1" s="6" t="s">
        <v>16</v>
      </c>
      <c r="F1" s="6" t="s">
        <v>17</v>
      </c>
      <c r="G1" s="24" t="s">
        <v>15</v>
      </c>
      <c r="H1" s="6" t="s">
        <v>18</v>
      </c>
      <c r="I1" s="7" t="s">
        <v>19</v>
      </c>
      <c r="J1" s="24" t="s">
        <v>15</v>
      </c>
      <c r="K1" s="19" t="s">
        <v>20</v>
      </c>
    </row>
    <row r="2" spans="1:11">
      <c r="A2" s="9" t="s">
        <v>21</v>
      </c>
      <c r="B2" s="10">
        <v>2.5</v>
      </c>
      <c r="C2" s="25">
        <v>-1.49</v>
      </c>
      <c r="D2">
        <v>0.17</v>
      </c>
      <c r="E2" s="21">
        <f>C2*calibration1!$S$3+calibration1!$S$4</f>
        <v>-2.79738354389217</v>
      </c>
      <c r="F2" s="26">
        <v>-42.97</v>
      </c>
      <c r="G2">
        <v>0.68</v>
      </c>
      <c r="H2" s="21">
        <f>F2*calibration1!$S$12+calibration1!$S$13</f>
        <v>-46.4849905615404</v>
      </c>
      <c r="I2" s="26">
        <v>-10.81</v>
      </c>
      <c r="J2" s="31">
        <v>0.6</v>
      </c>
      <c r="K2" s="21">
        <f>H2-8*E2</f>
        <v>-24.1059222104031</v>
      </c>
    </row>
    <row r="3" spans="1:12">
      <c r="A3" s="9" t="s">
        <v>22</v>
      </c>
      <c r="B3" s="13">
        <v>7.5</v>
      </c>
      <c r="C3" s="27">
        <v>-2.79</v>
      </c>
      <c r="D3" s="28">
        <v>0.2</v>
      </c>
      <c r="E3" s="21">
        <f>C3*calibration1!$S$3+calibration1!$S$4</f>
        <v>-4.17234676861134</v>
      </c>
      <c r="F3" s="28">
        <v>-19.57</v>
      </c>
      <c r="G3" s="28">
        <v>0.84</v>
      </c>
      <c r="H3" s="21">
        <f>F3*calibration1!$S$12+calibration1!$S$13</f>
        <v>-21.1555339558112</v>
      </c>
      <c r="I3" s="28">
        <v>-7.72</v>
      </c>
      <c r="J3" s="28">
        <v>0.26</v>
      </c>
      <c r="K3" s="21">
        <f>H3-8*E3</f>
        <v>12.2232401930795</v>
      </c>
      <c r="L3" s="28"/>
    </row>
    <row r="4" spans="1:12">
      <c r="A4" s="9" t="s">
        <v>23</v>
      </c>
      <c r="B4" s="10">
        <v>12.5</v>
      </c>
      <c r="C4" s="27">
        <v>-3.2</v>
      </c>
      <c r="D4" s="28">
        <v>0.23</v>
      </c>
      <c r="E4" s="21">
        <f>C4*calibration1!$S$3+calibration1!$S$4</f>
        <v>-4.60598901640739</v>
      </c>
      <c r="F4" s="28">
        <v>-22.31</v>
      </c>
      <c r="G4" s="28">
        <v>0.63</v>
      </c>
      <c r="H4" s="21">
        <f>F4*calibration1!$S$12+calibration1!$S$13</f>
        <v>-24.1214617805846</v>
      </c>
      <c r="I4" s="28">
        <v>-8.06</v>
      </c>
      <c r="J4" s="28">
        <v>0.26</v>
      </c>
      <c r="K4" s="21">
        <f>H4-8*E4</f>
        <v>12.7264503506745</v>
      </c>
      <c r="L4" s="28"/>
    </row>
    <row r="5" spans="1:12">
      <c r="A5" s="9" t="s">
        <v>24</v>
      </c>
      <c r="B5" s="13">
        <v>17.5</v>
      </c>
      <c r="C5" s="27">
        <v>-4.8</v>
      </c>
      <c r="D5" s="28">
        <v>0.37</v>
      </c>
      <c r="E5" s="21">
        <f>C5*calibration1!$S$3+calibration1!$S$4</f>
        <v>-6.29825144683099</v>
      </c>
      <c r="F5" s="28">
        <v>-24.87</v>
      </c>
      <c r="G5" s="28">
        <v>0.78</v>
      </c>
      <c r="H5" s="21">
        <f>F5*calibration1!$S$12+calibration1!$S$13</f>
        <v>-26.8925476314678</v>
      </c>
      <c r="I5" s="28">
        <v>-8.85</v>
      </c>
      <c r="J5" s="28">
        <v>0.31</v>
      </c>
      <c r="K5" s="21">
        <f t="shared" ref="K5:K17" si="0">H5-8*E5</f>
        <v>23.4934639431801</v>
      </c>
      <c r="L5" s="28"/>
    </row>
    <row r="6" spans="1:12">
      <c r="A6" s="9" t="s">
        <v>25</v>
      </c>
      <c r="B6" s="10">
        <v>22.5</v>
      </c>
      <c r="C6" s="27">
        <v>-5.24</v>
      </c>
      <c r="D6" s="28">
        <v>0.29</v>
      </c>
      <c r="E6" s="21">
        <f>C6*calibration1!$S$3+calibration1!$S$4</f>
        <v>-6.76362361519748</v>
      </c>
      <c r="F6" s="28">
        <v>-26.93</v>
      </c>
      <c r="G6" s="28">
        <v>0.84</v>
      </c>
      <c r="H6" s="21">
        <f>F6*calibration1!$S$12+calibration1!$S$13</f>
        <v>-29.1224057771004</v>
      </c>
      <c r="I6" s="28">
        <v>-9.43</v>
      </c>
      <c r="J6" s="28">
        <v>0.32</v>
      </c>
      <c r="K6" s="21">
        <f t="shared" si="0"/>
        <v>24.9865831444794</v>
      </c>
      <c r="L6" s="28"/>
    </row>
    <row r="7" spans="1:12">
      <c r="A7" s="9" t="s">
        <v>26</v>
      </c>
      <c r="B7" s="13">
        <v>27.5</v>
      </c>
      <c r="C7" s="27">
        <v>-5.24</v>
      </c>
      <c r="D7" s="28">
        <v>0.17</v>
      </c>
      <c r="E7" s="21">
        <f>C7*calibration1!$S$3+calibration1!$S$4</f>
        <v>-6.76362361519748</v>
      </c>
      <c r="F7" s="28">
        <v>-22.82</v>
      </c>
      <c r="G7" s="28">
        <v>0.29</v>
      </c>
      <c r="H7" s="21">
        <f>F7*calibration1!$S$12+calibration1!$S$13</f>
        <v>-24.6735140399403</v>
      </c>
      <c r="I7" s="32">
        <v>-9.3</v>
      </c>
      <c r="J7" s="32">
        <v>0.38</v>
      </c>
      <c r="K7" s="21">
        <f t="shared" si="0"/>
        <v>29.4354748816396</v>
      </c>
      <c r="L7" s="28"/>
    </row>
    <row r="8" spans="1:12">
      <c r="A8" s="9" t="s">
        <v>27</v>
      </c>
      <c r="B8" s="10">
        <v>32.5</v>
      </c>
      <c r="C8" s="27">
        <v>-4.77</v>
      </c>
      <c r="D8" s="28">
        <v>0.42</v>
      </c>
      <c r="E8" s="21">
        <f>C8*calibration1!$S$3+calibration1!$S$4</f>
        <v>-6.26652152626055</v>
      </c>
      <c r="F8" s="28">
        <v>-22.51</v>
      </c>
      <c r="G8" s="28">
        <v>0.91</v>
      </c>
      <c r="H8" s="21">
        <f>F8*calibration1!$S$12+calibration1!$S$13</f>
        <v>-24.3379528626849</v>
      </c>
      <c r="I8" s="28">
        <v>-8.8</v>
      </c>
      <c r="J8" s="28">
        <v>0.47</v>
      </c>
      <c r="K8" s="21">
        <f t="shared" si="0"/>
        <v>25.7942193473995</v>
      </c>
      <c r="L8" s="28"/>
    </row>
    <row r="9" spans="1:12">
      <c r="A9" s="9" t="s">
        <v>28</v>
      </c>
      <c r="B9" s="13">
        <v>37.5</v>
      </c>
      <c r="C9" s="27">
        <v>-4.75</v>
      </c>
      <c r="D9" s="28">
        <v>0.25</v>
      </c>
      <c r="E9" s="21">
        <f>C9*calibration1!$S$3+calibration1!$S$4</f>
        <v>-6.24536824588025</v>
      </c>
      <c r="F9" s="28">
        <v>-23.6</v>
      </c>
      <c r="G9" s="28">
        <v>0.9</v>
      </c>
      <c r="H9" s="21">
        <f>F9*calibration1!$S$12+calibration1!$S$13</f>
        <v>-25.5178292601312</v>
      </c>
      <c r="I9" s="28">
        <v>-8.82</v>
      </c>
      <c r="J9" s="28">
        <v>0.39</v>
      </c>
      <c r="K9" s="21">
        <f t="shared" si="0"/>
        <v>24.4451167069108</v>
      </c>
      <c r="L9" s="28"/>
    </row>
    <row r="10" spans="1:12">
      <c r="A10" s="9" t="s">
        <v>29</v>
      </c>
      <c r="B10" s="10">
        <v>42.5</v>
      </c>
      <c r="C10" s="27">
        <v>-4.84</v>
      </c>
      <c r="D10" s="28">
        <v>0.25</v>
      </c>
      <c r="E10" s="21">
        <f>C10*calibration1!$S$3+calibration1!$S$4</f>
        <v>-6.34055800759158</v>
      </c>
      <c r="F10" s="28">
        <v>-23.63</v>
      </c>
      <c r="G10" s="28">
        <v>1</v>
      </c>
      <c r="H10" s="21">
        <f>F10*calibration1!$S$12+calibration1!$S$13</f>
        <v>-25.5503029224463</v>
      </c>
      <c r="I10" s="28">
        <v>-8.8</v>
      </c>
      <c r="J10" s="28">
        <v>0.44</v>
      </c>
      <c r="K10" s="21">
        <f t="shared" si="0"/>
        <v>25.1741611382864</v>
      </c>
      <c r="L10" s="28"/>
    </row>
    <row r="11" spans="1:12">
      <c r="A11" s="9" t="s">
        <v>30</v>
      </c>
      <c r="B11" s="13">
        <v>47.5</v>
      </c>
      <c r="C11" s="27">
        <v>-5.03</v>
      </c>
      <c r="D11" s="28">
        <v>0.2</v>
      </c>
      <c r="E11" s="21">
        <f>C11*calibration1!$S$3+calibration1!$S$4</f>
        <v>-6.54151417120438</v>
      </c>
      <c r="F11" s="28">
        <v>-23.53</v>
      </c>
      <c r="G11" s="28">
        <v>0.81</v>
      </c>
      <c r="H11" s="21">
        <f>F11*calibration1!$S$12+calibration1!$S$13</f>
        <v>-25.4420573813961</v>
      </c>
      <c r="I11" s="28">
        <v>-9.04</v>
      </c>
      <c r="J11" s="28">
        <v>0.56</v>
      </c>
      <c r="K11" s="21">
        <f t="shared" si="0"/>
        <v>26.8900559882389</v>
      </c>
      <c r="L11" s="28"/>
    </row>
    <row r="12" spans="1:12">
      <c r="A12" s="9" t="s">
        <v>31</v>
      </c>
      <c r="B12" s="10">
        <v>52.5</v>
      </c>
      <c r="C12" s="27">
        <v>-5.04</v>
      </c>
      <c r="D12" s="28">
        <v>0.32</v>
      </c>
      <c r="E12" s="21">
        <f>C12*calibration1!$S$3+calibration1!$S$4</f>
        <v>-6.55209081139453</v>
      </c>
      <c r="F12" s="28">
        <v>-26.03</v>
      </c>
      <c r="G12" s="28">
        <v>1</v>
      </c>
      <c r="H12" s="21">
        <f>F12*calibration1!$S$12+calibration1!$S$13</f>
        <v>-28.1481959076493</v>
      </c>
      <c r="I12" s="28">
        <v>-9.03</v>
      </c>
      <c r="J12" s="28">
        <v>0.3</v>
      </c>
      <c r="K12" s="21">
        <f t="shared" si="0"/>
        <v>24.268530583507</v>
      </c>
      <c r="L12" s="28"/>
    </row>
    <row r="13" spans="1:12">
      <c r="A13" s="9" t="s">
        <v>32</v>
      </c>
      <c r="B13" s="13">
        <v>57.5</v>
      </c>
      <c r="C13" s="27">
        <v>-5.23</v>
      </c>
      <c r="D13" s="28">
        <v>0.15</v>
      </c>
      <c r="E13" s="21">
        <f>C13*calibration1!$S$3+calibration1!$S$4</f>
        <v>-6.75304697500733</v>
      </c>
      <c r="F13" s="28">
        <v>-28.35</v>
      </c>
      <c r="G13" s="28">
        <v>0.88</v>
      </c>
      <c r="H13" s="21">
        <f>F13*calibration1!$S$12+calibration1!$S$13</f>
        <v>-30.6594924600122</v>
      </c>
      <c r="I13" s="28">
        <v>-9.47</v>
      </c>
      <c r="J13" s="28">
        <v>0.53</v>
      </c>
      <c r="K13" s="21">
        <f t="shared" si="0"/>
        <v>23.3648833400465</v>
      </c>
      <c r="L13" s="28"/>
    </row>
    <row r="14" spans="1:12">
      <c r="A14" s="9" t="s">
        <v>33</v>
      </c>
      <c r="B14" s="10">
        <v>62.5</v>
      </c>
      <c r="C14" s="27">
        <v>-5.31</v>
      </c>
      <c r="D14" s="28">
        <v>0.25</v>
      </c>
      <c r="E14" s="21">
        <f>C14*calibration1!$S$3+calibration1!$S$4</f>
        <v>-6.83766009652851</v>
      </c>
      <c r="F14" s="28">
        <v>-29.65</v>
      </c>
      <c r="G14" s="29">
        <v>0.44</v>
      </c>
      <c r="H14" s="21">
        <f>F14*calibration1!$S$12+calibration1!$S$13</f>
        <v>-32.0666844936638</v>
      </c>
      <c r="I14" s="33">
        <v>-9.36</v>
      </c>
      <c r="J14" s="33">
        <v>0.3</v>
      </c>
      <c r="K14" s="21">
        <f t="shared" si="0"/>
        <v>22.6345962785643</v>
      </c>
      <c r="L14" s="33"/>
    </row>
    <row r="15" spans="1:12">
      <c r="A15" s="9" t="s">
        <v>34</v>
      </c>
      <c r="B15" s="13">
        <v>67.5</v>
      </c>
      <c r="C15" s="27"/>
      <c r="D15" s="28"/>
      <c r="E15" s="21"/>
      <c r="F15" s="28"/>
      <c r="G15" s="29"/>
      <c r="H15" s="21"/>
      <c r="I15" s="30"/>
      <c r="J15" s="30"/>
      <c r="K15" s="21">
        <f t="shared" si="0"/>
        <v>0</v>
      </c>
      <c r="L15" s="30"/>
    </row>
    <row r="16" spans="1:12">
      <c r="A16" s="9" t="s">
        <v>35</v>
      </c>
      <c r="B16" s="10">
        <v>72.5</v>
      </c>
      <c r="C16" s="27">
        <v>-5.06</v>
      </c>
      <c r="D16" s="28">
        <v>0.23</v>
      </c>
      <c r="E16" s="21">
        <f>C16*calibration1!$S$3+calibration1!$S$4</f>
        <v>-6.57324409177482</v>
      </c>
      <c r="F16" s="28">
        <v>-29.04</v>
      </c>
      <c r="G16" s="29">
        <v>0.46</v>
      </c>
      <c r="H16" s="21">
        <f>F16*calibration1!$S$12+calibration1!$S$13</f>
        <v>-31.406386693258</v>
      </c>
      <c r="I16" s="30">
        <v>-9.44</v>
      </c>
      <c r="J16" s="30">
        <v>0.3</v>
      </c>
      <c r="K16" s="21">
        <f t="shared" si="0"/>
        <v>21.1795660409406</v>
      </c>
      <c r="L16" s="30"/>
    </row>
    <row r="17" spans="1:12">
      <c r="A17" s="9" t="s">
        <v>36</v>
      </c>
      <c r="B17" s="13">
        <v>77.5</v>
      </c>
      <c r="C17" s="27">
        <v>-4.67</v>
      </c>
      <c r="D17" s="28">
        <v>0.18</v>
      </c>
      <c r="E17" s="21">
        <f>C17*calibration1!$S$3+calibration1!$S$4</f>
        <v>-6.16075512435907</v>
      </c>
      <c r="F17" s="28">
        <v>-28.04</v>
      </c>
      <c r="G17" s="29">
        <v>0.76</v>
      </c>
      <c r="H17" s="21">
        <f>F17*calibration1!$S$12+calibration1!$S$13</f>
        <v>-30.3239312827568</v>
      </c>
      <c r="I17" s="30">
        <v>-9.2</v>
      </c>
      <c r="J17" s="30">
        <v>0.37</v>
      </c>
      <c r="K17" s="21">
        <f t="shared" si="0"/>
        <v>18.9621097121158</v>
      </c>
      <c r="L17" s="30"/>
    </row>
    <row r="18" spans="1:1">
      <c r="A18" s="30"/>
    </row>
    <row r="19" spans="1:1">
      <c r="A19" s="30"/>
    </row>
    <row r="20" spans="1:1">
      <c r="A20" s="30"/>
    </row>
    <row r="21" spans="1:1">
      <c r="A21" s="30"/>
    </row>
    <row r="22" spans="1:1">
      <c r="A22" s="30"/>
    </row>
    <row r="23" spans="1:1">
      <c r="A23" s="30"/>
    </row>
    <row r="24" spans="1:1">
      <c r="A24" s="30"/>
    </row>
  </sheetData>
  <pageMargins left="0.75" right="0.75" top="1" bottom="1" header="0.511805555555556" footer="0.511805555555556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J29" sqref="J29"/>
    </sheetView>
  </sheetViews>
  <sheetFormatPr defaultColWidth="8.88888888888889" defaultRowHeight="13.2"/>
  <cols>
    <col min="2" max="3" width="5.77777777777778" customWidth="1"/>
    <col min="6" max="6" width="9.11111111111111"/>
    <col min="7" max="7" width="11.7777777777778" customWidth="1"/>
    <col min="10" max="10" width="14.1111111111111"/>
  </cols>
  <sheetData>
    <row r="1" spans="1:13">
      <c r="A1" s="6" t="s">
        <v>13</v>
      </c>
      <c r="B1" s="6"/>
      <c r="C1" s="6"/>
      <c r="D1" s="6" t="s">
        <v>14</v>
      </c>
      <c r="E1" s="6" t="s">
        <v>15</v>
      </c>
      <c r="F1" s="6" t="s">
        <v>16</v>
      </c>
      <c r="G1" s="6" t="s">
        <v>17</v>
      </c>
      <c r="H1" s="6" t="s">
        <v>15</v>
      </c>
      <c r="I1" s="6" t="s">
        <v>18</v>
      </c>
      <c r="J1" s="7" t="s">
        <v>37</v>
      </c>
      <c r="K1" s="6" t="s">
        <v>15</v>
      </c>
      <c r="L1" s="19" t="s">
        <v>20</v>
      </c>
      <c r="M1" s="7"/>
    </row>
    <row r="2" spans="1:13">
      <c r="A2" s="9" t="s">
        <v>21</v>
      </c>
      <c r="B2" s="10">
        <v>2.5</v>
      </c>
      <c r="C2" s="10">
        <f>80+B2</f>
        <v>82.5</v>
      </c>
      <c r="D2" s="11">
        <v>-4.32</v>
      </c>
      <c r="E2" s="2">
        <v>0.32</v>
      </c>
      <c r="F2" s="12">
        <f>D2*calibration1!$S$3+calibration1!$S$4</f>
        <v>-5.79057271770391</v>
      </c>
      <c r="G2" s="3">
        <v>-26.07</v>
      </c>
      <c r="H2" s="2">
        <v>0.78</v>
      </c>
      <c r="I2" s="12">
        <f>G2*calibration1!$S$12+calibration1!$S$13</f>
        <v>-28.1914941240693</v>
      </c>
      <c r="J2" s="3">
        <v>-9.36</v>
      </c>
      <c r="K2" s="20">
        <v>0.56</v>
      </c>
      <c r="L2" s="21">
        <f t="shared" ref="L2:L19" si="0">I2-8*F2</f>
        <v>18.133087617562</v>
      </c>
      <c r="M2" s="3"/>
    </row>
    <row r="3" spans="1:13">
      <c r="A3" s="9" t="s">
        <v>22</v>
      </c>
      <c r="B3" s="13">
        <v>7.5</v>
      </c>
      <c r="C3" s="10">
        <f t="shared" ref="C3:C19" si="1">80+B3</f>
        <v>87.5</v>
      </c>
      <c r="D3" s="14">
        <v>-5.44</v>
      </c>
      <c r="E3" s="2">
        <v>0.46</v>
      </c>
      <c r="F3" s="12">
        <f>D3*calibration1!$S$3+calibration1!$S$4</f>
        <v>-6.97515641900043</v>
      </c>
      <c r="G3" s="4">
        <v>-31.73</v>
      </c>
      <c r="H3" s="2">
        <v>0.43</v>
      </c>
      <c r="I3" s="12">
        <f>G3*calibration1!$S$12+calibration1!$S$13</f>
        <v>-34.3181917475064</v>
      </c>
      <c r="J3" s="4">
        <v>-9.26</v>
      </c>
      <c r="K3" s="4">
        <v>0.26</v>
      </c>
      <c r="L3" s="21">
        <f t="shared" si="0"/>
        <v>21.483059604497</v>
      </c>
      <c r="M3" s="4"/>
    </row>
    <row r="4" spans="1:13">
      <c r="A4" s="9" t="s">
        <v>23</v>
      </c>
      <c r="B4" s="10">
        <v>12.5</v>
      </c>
      <c r="C4" s="10">
        <f t="shared" si="1"/>
        <v>92.5</v>
      </c>
      <c r="D4" s="14">
        <v>-5.45</v>
      </c>
      <c r="E4" s="2">
        <v>0.26</v>
      </c>
      <c r="F4" s="12">
        <f>D4*calibration1!$S$3+calibration1!$S$4</f>
        <v>-6.98573305919058</v>
      </c>
      <c r="G4" s="4">
        <v>-30.02</v>
      </c>
      <c r="H4" s="2">
        <v>0.45</v>
      </c>
      <c r="I4" s="12">
        <f>G4*calibration1!$S$12+calibration1!$S$13</f>
        <v>-32.4671929955493</v>
      </c>
      <c r="J4" s="4">
        <v>-9.47</v>
      </c>
      <c r="K4" s="4">
        <v>0.51</v>
      </c>
      <c r="L4" s="21">
        <f t="shared" si="0"/>
        <v>23.4186714779754</v>
      </c>
      <c r="M4" s="4"/>
    </row>
    <row r="5" spans="1:13">
      <c r="A5" s="9" t="s">
        <v>24</v>
      </c>
      <c r="B5" s="13">
        <v>17.5</v>
      </c>
      <c r="C5" s="10">
        <f t="shared" si="1"/>
        <v>97.5</v>
      </c>
      <c r="D5" s="14">
        <v>-4.79</v>
      </c>
      <c r="E5" s="2">
        <v>0.37</v>
      </c>
      <c r="F5" s="12">
        <f>D5*calibration1!$S$3+calibration1!$S$4</f>
        <v>-6.28767480664084</v>
      </c>
      <c r="G5" s="4">
        <v>-27.89</v>
      </c>
      <c r="H5" s="2">
        <v>0.44</v>
      </c>
      <c r="I5" s="12">
        <f>G5*calibration1!$S$12+calibration1!$S$13</f>
        <v>-30.1615629711816</v>
      </c>
      <c r="J5" s="4">
        <v>-9.56</v>
      </c>
      <c r="K5" s="4">
        <v>0.14</v>
      </c>
      <c r="L5" s="21">
        <f t="shared" si="0"/>
        <v>20.1398354819451</v>
      </c>
      <c r="M5" s="4"/>
    </row>
    <row r="6" spans="1:13">
      <c r="A6" s="15" t="s">
        <v>25</v>
      </c>
      <c r="B6" s="10">
        <v>22.5</v>
      </c>
      <c r="C6" s="10">
        <f t="shared" si="1"/>
        <v>102.5</v>
      </c>
      <c r="D6" s="14">
        <v>-5.48</v>
      </c>
      <c r="E6" s="2">
        <v>0.25</v>
      </c>
      <c r="F6" s="12">
        <f>D6*calibration2!$E$2+calibration2!$E$3</f>
        <v>-4.77550336610024</v>
      </c>
      <c r="G6" s="4">
        <v>-24.8</v>
      </c>
      <c r="H6" s="2">
        <v>1.092</v>
      </c>
      <c r="I6" s="12">
        <f>G6*calibration2!$E$11+calibration2!$E$12</f>
        <v>-26.6934278971197</v>
      </c>
      <c r="J6" s="4">
        <v>-9.44</v>
      </c>
      <c r="K6" s="4">
        <v>0.12</v>
      </c>
      <c r="L6" s="21">
        <f t="shared" si="0"/>
        <v>11.5105990316821</v>
      </c>
      <c r="M6" s="4"/>
    </row>
    <row r="7" spans="1:13">
      <c r="A7" s="9" t="s">
        <v>26</v>
      </c>
      <c r="B7" s="13">
        <v>27.5</v>
      </c>
      <c r="C7" s="10">
        <f t="shared" si="1"/>
        <v>107.5</v>
      </c>
      <c r="D7" s="14">
        <v>-5.17</v>
      </c>
      <c r="E7" s="2">
        <v>0.12</v>
      </c>
      <c r="F7" s="12">
        <f>D7*calibration1!$S$3+calibration1!$S$4</f>
        <v>-6.68958713386645</v>
      </c>
      <c r="G7" s="4">
        <v>-30.81</v>
      </c>
      <c r="H7" s="2">
        <v>0.54</v>
      </c>
      <c r="I7" s="12">
        <f>G7*calibration1!$S$12+calibration1!$S$13</f>
        <v>-33.3223327698452</v>
      </c>
      <c r="J7" s="4">
        <v>-9.17</v>
      </c>
      <c r="K7" s="22">
        <v>0.25</v>
      </c>
      <c r="L7" s="21">
        <f t="shared" si="0"/>
        <v>20.1943643010863</v>
      </c>
      <c r="M7" s="4"/>
    </row>
    <row r="8" spans="1:13">
      <c r="A8" s="9" t="s">
        <v>27</v>
      </c>
      <c r="B8" s="10">
        <v>32.5</v>
      </c>
      <c r="C8" s="10">
        <f t="shared" si="1"/>
        <v>112.5</v>
      </c>
      <c r="D8" s="14">
        <v>-5.24</v>
      </c>
      <c r="E8" s="2">
        <v>0.32</v>
      </c>
      <c r="F8" s="12">
        <f>D8*calibration1!$S$3+calibration1!$S$4</f>
        <v>-6.76362361519748</v>
      </c>
      <c r="G8" s="4">
        <v>-30.66</v>
      </c>
      <c r="H8" s="2">
        <v>0.76</v>
      </c>
      <c r="I8" s="12">
        <f>G8*calibration1!$S$12+calibration1!$S$13</f>
        <v>-33.1599644582701</v>
      </c>
      <c r="J8" s="4">
        <v>-9.46</v>
      </c>
      <c r="K8" s="4">
        <v>0.39</v>
      </c>
      <c r="L8" s="21">
        <f t="shared" si="0"/>
        <v>20.9490244633098</v>
      </c>
      <c r="M8" s="4"/>
    </row>
    <row r="9" spans="1:13">
      <c r="A9" s="9" t="s">
        <v>28</v>
      </c>
      <c r="B9" s="13">
        <v>37.5</v>
      </c>
      <c r="C9" s="10">
        <f t="shared" si="1"/>
        <v>117.5</v>
      </c>
      <c r="D9" s="14">
        <v>-5.11</v>
      </c>
      <c r="E9" s="2">
        <v>0.19</v>
      </c>
      <c r="F9" s="12">
        <f>D9*calibration1!$S$3+calibration1!$S$4</f>
        <v>-6.62612729272556</v>
      </c>
      <c r="G9" s="4">
        <v>-28.17</v>
      </c>
      <c r="H9" s="2">
        <v>0.32</v>
      </c>
      <c r="I9" s="12">
        <f>G9*calibration1!$S$12+calibration1!$S$13</f>
        <v>-30.4646504861219</v>
      </c>
      <c r="J9" s="4">
        <v>-9.99</v>
      </c>
      <c r="K9" s="4">
        <v>0.46</v>
      </c>
      <c r="L9" s="21">
        <f t="shared" si="0"/>
        <v>22.5443678556826</v>
      </c>
      <c r="M9" s="4"/>
    </row>
    <row r="10" spans="1:13">
      <c r="A10" s="15" t="s">
        <v>29</v>
      </c>
      <c r="B10" s="10">
        <v>42.5</v>
      </c>
      <c r="C10" s="10">
        <f t="shared" si="1"/>
        <v>122.5</v>
      </c>
      <c r="D10" s="14">
        <v>-6.23</v>
      </c>
      <c r="E10" s="2">
        <v>0.3</v>
      </c>
      <c r="F10" s="12">
        <f>D10*calibration2!$E$2+calibration2!$E$3</f>
        <v>-5.57355813039766</v>
      </c>
      <c r="G10" s="4">
        <v>-25.52</v>
      </c>
      <c r="H10" s="2">
        <v>1.27</v>
      </c>
      <c r="I10" s="12">
        <f>G10*calibration2!$E$11+calibration2!$E$12</f>
        <v>-27.4702663519892</v>
      </c>
      <c r="J10" s="4">
        <v>-9.76</v>
      </c>
      <c r="K10" s="4">
        <v>0.3</v>
      </c>
      <c r="L10" s="21">
        <f t="shared" si="0"/>
        <v>17.1181986911921</v>
      </c>
      <c r="M10" s="4"/>
    </row>
    <row r="11" spans="1:13">
      <c r="A11" s="15" t="s">
        <v>30</v>
      </c>
      <c r="B11" s="13">
        <v>47.5</v>
      </c>
      <c r="C11" s="10">
        <f t="shared" si="1"/>
        <v>127.5</v>
      </c>
      <c r="D11" s="14">
        <v>-5.56</v>
      </c>
      <c r="E11" s="2">
        <v>0.15</v>
      </c>
      <c r="F11" s="12">
        <f>D11*calibration2!$E$2+calibration2!$E$3</f>
        <v>-4.86062920762529</v>
      </c>
      <c r="G11" s="4">
        <v>-27.52</v>
      </c>
      <c r="H11" s="2">
        <v>0.62</v>
      </c>
      <c r="I11" s="12">
        <f>G11*calibration2!$E$11+calibration2!$E$12</f>
        <v>-29.6281509488489</v>
      </c>
      <c r="J11" s="4">
        <v>-9.38</v>
      </c>
      <c r="K11" s="4">
        <v>0.31</v>
      </c>
      <c r="L11" s="21">
        <f t="shared" si="0"/>
        <v>9.25688271215349</v>
      </c>
      <c r="M11" s="4"/>
    </row>
    <row r="12" spans="1:13">
      <c r="A12" s="9" t="s">
        <v>31</v>
      </c>
      <c r="B12" s="10">
        <v>52.5</v>
      </c>
      <c r="C12" s="10">
        <f t="shared" si="1"/>
        <v>132.5</v>
      </c>
      <c r="D12" s="14"/>
      <c r="E12" s="2"/>
      <c r="F12" s="12"/>
      <c r="G12" s="4"/>
      <c r="H12" s="2"/>
      <c r="I12" s="12"/>
      <c r="J12" s="4"/>
      <c r="K12" s="4"/>
      <c r="L12" s="21">
        <f t="shared" si="0"/>
        <v>0</v>
      </c>
      <c r="M12" s="4"/>
    </row>
    <row r="13" spans="1:13">
      <c r="A13" s="15" t="s">
        <v>32</v>
      </c>
      <c r="B13" s="13">
        <v>57.5</v>
      </c>
      <c r="C13" s="10">
        <f t="shared" si="1"/>
        <v>137.5</v>
      </c>
      <c r="D13" s="14">
        <v>-5.8</v>
      </c>
      <c r="E13" s="2">
        <v>0.19</v>
      </c>
      <c r="F13" s="12">
        <f>D13*calibration2!$E$2+calibration2!$E$3</f>
        <v>-5.11600673220047</v>
      </c>
      <c r="G13" s="4">
        <v>-25.8</v>
      </c>
      <c r="H13" s="2">
        <v>0.63</v>
      </c>
      <c r="I13" s="12">
        <f>G13*calibration2!$E$11+calibration2!$E$12</f>
        <v>-27.7723701955496</v>
      </c>
      <c r="J13" s="4">
        <v>-9.78</v>
      </c>
      <c r="K13" s="4">
        <v>0.22</v>
      </c>
      <c r="L13" s="21">
        <f t="shared" si="0"/>
        <v>13.1556836620542</v>
      </c>
      <c r="M13" s="4"/>
    </row>
    <row r="14" spans="1:13">
      <c r="A14" s="16" t="s">
        <v>33</v>
      </c>
      <c r="B14" s="10">
        <v>62.5</v>
      </c>
      <c r="C14" s="10">
        <f t="shared" si="1"/>
        <v>142.5</v>
      </c>
      <c r="D14" s="14">
        <v>-5.32</v>
      </c>
      <c r="E14" s="2" t="s">
        <v>38</v>
      </c>
      <c r="F14" s="12"/>
      <c r="G14" s="4">
        <v>-28.92</v>
      </c>
      <c r="H14" s="2">
        <v>0.92</v>
      </c>
      <c r="I14" s="12">
        <f>G14*calibration1!$S$12+calibration1!$S$13</f>
        <v>-31.2764920439979</v>
      </c>
      <c r="J14" s="17">
        <v>-9.41</v>
      </c>
      <c r="K14" s="23">
        <v>0.46</v>
      </c>
      <c r="L14" s="21"/>
      <c r="M14" s="23"/>
    </row>
    <row r="15" spans="1:13">
      <c r="A15" s="15" t="s">
        <v>34</v>
      </c>
      <c r="B15" s="13">
        <v>67.5</v>
      </c>
      <c r="C15" s="10">
        <f t="shared" si="1"/>
        <v>147.5</v>
      </c>
      <c r="D15" s="14">
        <v>-5.9</v>
      </c>
      <c r="E15" s="2">
        <v>0.17</v>
      </c>
      <c r="F15" s="12">
        <f>D15*calibration2!$E$2+calibration2!$E$3</f>
        <v>-5.22241403410679</v>
      </c>
      <c r="G15" s="4">
        <v>-24.33</v>
      </c>
      <c r="H15" s="2">
        <v>0.45</v>
      </c>
      <c r="I15" s="12">
        <f>G15*calibration2!$E$11+calibration2!$E$12</f>
        <v>-26.1863250168577</v>
      </c>
      <c r="J15" s="17">
        <v>-9.08</v>
      </c>
      <c r="K15" s="18">
        <v>0.28</v>
      </c>
      <c r="L15" s="21">
        <f t="shared" si="0"/>
        <v>15.5929872559966</v>
      </c>
      <c r="M15" s="18"/>
    </row>
    <row r="16" spans="1:13">
      <c r="A16" s="15" t="s">
        <v>35</v>
      </c>
      <c r="B16" s="10">
        <v>72.5</v>
      </c>
      <c r="C16" s="10">
        <f t="shared" si="1"/>
        <v>152.5</v>
      </c>
      <c r="D16" s="14">
        <v>-6.25</v>
      </c>
      <c r="E16" s="2">
        <v>0.2</v>
      </c>
      <c r="F16" s="12">
        <f>D16*calibration2!$E$2+calibration2!$E$3</f>
        <v>-5.59483959077893</v>
      </c>
      <c r="G16" s="4">
        <v>-24.38</v>
      </c>
      <c r="H16" s="2">
        <v>0.33</v>
      </c>
      <c r="I16" s="12">
        <f>G16*calibration2!$E$11+calibration2!$E$12</f>
        <v>-26.2402721317792</v>
      </c>
      <c r="J16" s="17">
        <v>-9.29</v>
      </c>
      <c r="K16" s="18">
        <v>0.25</v>
      </c>
      <c r="L16" s="21">
        <f t="shared" si="0"/>
        <v>18.5184445944522</v>
      </c>
      <c r="M16" s="18"/>
    </row>
    <row r="17" spans="1:13">
      <c r="A17" s="15" t="s">
        <v>36</v>
      </c>
      <c r="B17" s="13">
        <v>77.5</v>
      </c>
      <c r="C17" s="10">
        <f t="shared" si="1"/>
        <v>157.5</v>
      </c>
      <c r="D17" s="14">
        <v>-6.07</v>
      </c>
      <c r="E17" s="2">
        <v>0.16</v>
      </c>
      <c r="F17" s="12">
        <f>D17*calibration2!$E$2+calibration2!$E$3</f>
        <v>-5.40330644734754</v>
      </c>
      <c r="G17" s="4">
        <v>-23.7</v>
      </c>
      <c r="H17" s="2">
        <v>1</v>
      </c>
      <c r="I17" s="12">
        <f>G17*calibration2!$E$11+calibration2!$E$12</f>
        <v>-25.5065913688469</v>
      </c>
      <c r="J17" s="17">
        <v>-9.12</v>
      </c>
      <c r="K17" s="18">
        <v>0.36</v>
      </c>
      <c r="L17" s="21">
        <f t="shared" si="0"/>
        <v>17.7198602099334</v>
      </c>
      <c r="M17" s="18"/>
    </row>
    <row r="18" spans="1:13">
      <c r="A18" s="9" t="s">
        <v>39</v>
      </c>
      <c r="B18" s="10">
        <v>82.5</v>
      </c>
      <c r="C18" s="10">
        <f t="shared" si="1"/>
        <v>162.5</v>
      </c>
      <c r="D18" s="14">
        <v>-4.24</v>
      </c>
      <c r="E18" s="2">
        <v>0.22</v>
      </c>
      <c r="F18" s="12">
        <f>D18*calibration1!$S$3+calibration1!$S$4</f>
        <v>-5.70595959618273</v>
      </c>
      <c r="G18" s="4">
        <v>-25.53</v>
      </c>
      <c r="H18" s="4">
        <v>0.79</v>
      </c>
      <c r="I18" s="12">
        <f>G18*calibration1!$S$12+calibration1!$S$13</f>
        <v>-27.6069682023986</v>
      </c>
      <c r="J18" s="17">
        <v>-8.73</v>
      </c>
      <c r="K18" s="18">
        <v>0.44</v>
      </c>
      <c r="L18" s="21">
        <f t="shared" si="0"/>
        <v>18.0407085670632</v>
      </c>
      <c r="M18" s="18"/>
    </row>
    <row r="19" spans="1:13">
      <c r="A19" s="9" t="s">
        <v>40</v>
      </c>
      <c r="B19" s="13">
        <v>87.5</v>
      </c>
      <c r="C19" s="10">
        <f t="shared" si="1"/>
        <v>167.5</v>
      </c>
      <c r="D19" s="14">
        <v>-4.23</v>
      </c>
      <c r="E19" s="2">
        <v>0.33</v>
      </c>
      <c r="F19" s="12">
        <f>D19*calibration1!$S$3+calibration1!$S$4</f>
        <v>-5.69538295599258</v>
      </c>
      <c r="G19" s="4">
        <v>-27.15</v>
      </c>
      <c r="H19" s="4">
        <v>0.66</v>
      </c>
      <c r="I19" s="12">
        <f>G19*calibration1!$S$12+calibration1!$S$13</f>
        <v>-29.3605459674107</v>
      </c>
      <c r="J19" s="18">
        <v>-8.35</v>
      </c>
      <c r="K19" s="18">
        <v>0.39</v>
      </c>
      <c r="L19" s="21">
        <f t="shared" si="0"/>
        <v>16.20251768053</v>
      </c>
      <c r="M19" s="18"/>
    </row>
    <row r="20" spans="1:9">
      <c r="A20" s="4"/>
      <c r="B20" s="4"/>
      <c r="C20" s="4"/>
      <c r="D20" s="4"/>
      <c r="E20" s="17"/>
      <c r="F20" s="18"/>
      <c r="G20" s="18"/>
      <c r="H20" s="18"/>
      <c r="I20" s="18"/>
    </row>
    <row r="21" ht="26.4" spans="1:10">
      <c r="A21" s="4"/>
      <c r="B21" s="4"/>
      <c r="C21" s="4"/>
      <c r="D21" s="4"/>
      <c r="E21" s="17"/>
      <c r="F21" s="18"/>
      <c r="G21" s="18"/>
      <c r="H21" s="18"/>
      <c r="I21" s="18"/>
      <c r="J21" t="s">
        <v>41</v>
      </c>
    </row>
    <row r="22" spans="1:9">
      <c r="A22" s="4"/>
      <c r="B22" s="4"/>
      <c r="C22" s="4"/>
      <c r="D22" s="4"/>
      <c r="E22" s="17"/>
      <c r="F22" s="18"/>
      <c r="G22" s="18"/>
      <c r="H22" s="18"/>
      <c r="I22" s="18"/>
    </row>
    <row r="23" spans="1:9">
      <c r="A23" s="4"/>
      <c r="B23" s="4"/>
      <c r="C23" s="4"/>
      <c r="D23" s="4"/>
      <c r="E23" s="17"/>
      <c r="F23" s="18"/>
      <c r="G23" s="18"/>
      <c r="H23" s="18"/>
      <c r="I23" s="18"/>
    </row>
    <row r="24" spans="1:9">
      <c r="A24" s="4"/>
      <c r="B24" s="4"/>
      <c r="C24" s="4"/>
      <c r="D24" s="4"/>
      <c r="E24" s="17"/>
      <c r="F24" s="18"/>
      <c r="G24" s="18"/>
      <c r="H24" s="18"/>
      <c r="I24" s="18"/>
    </row>
  </sheetData>
  <pageMargins left="0.75" right="0.75" top="1" bottom="1" header="0.511805555555556" footer="0.511805555555556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workbookViewId="0">
      <selection activeCell="O2" sqref="O2:S17"/>
    </sheetView>
  </sheetViews>
  <sheetFormatPr defaultColWidth="8.88888888888889" defaultRowHeight="13.2"/>
  <cols>
    <col min="1" max="1" width="8" customWidth="1"/>
    <col min="2" max="2" width="8.77777777777778" customWidth="1"/>
    <col min="3" max="3" width="11.5555555555556" customWidth="1"/>
    <col min="4" max="4" width="6.66666666666667" customWidth="1"/>
    <col min="5" max="6" width="7.88888888888889" customWidth="1"/>
    <col min="8" max="8" width="8" customWidth="1"/>
    <col min="9" max="9" width="8.77777777777778" customWidth="1"/>
    <col min="10" max="10" width="12.7777777777778" customWidth="1"/>
    <col min="11" max="11" width="6.66666666666667" customWidth="1"/>
    <col min="12" max="13" width="7.88888888888889" customWidth="1"/>
    <col min="19" max="19" width="14.1111111111111"/>
  </cols>
  <sheetData>
    <row r="1" ht="26.4" spans="1:13">
      <c r="A1" s="6" t="s">
        <v>42</v>
      </c>
      <c r="B1" s="7" t="s">
        <v>43</v>
      </c>
      <c r="C1" s="7"/>
      <c r="D1" s="7"/>
      <c r="E1" s="7"/>
      <c r="F1" s="7"/>
      <c r="H1" s="6" t="s">
        <v>42</v>
      </c>
      <c r="I1" s="7" t="s">
        <v>44</v>
      </c>
      <c r="J1" s="7"/>
      <c r="K1" s="7"/>
      <c r="L1" s="7"/>
      <c r="M1" s="7"/>
    </row>
    <row r="2" ht="26.4" spans="1:20">
      <c r="A2" s="1" t="s">
        <v>14</v>
      </c>
      <c r="B2" s="1" t="s">
        <v>45</v>
      </c>
      <c r="C2" s="2" t="s">
        <v>46</v>
      </c>
      <c r="D2" s="1" t="s">
        <v>47</v>
      </c>
      <c r="E2" s="3"/>
      <c r="F2" s="3"/>
      <c r="H2" s="1" t="s">
        <v>14</v>
      </c>
      <c r="I2" s="1" t="s">
        <v>45</v>
      </c>
      <c r="J2" s="2" t="s">
        <v>46</v>
      </c>
      <c r="K2" s="1" t="s">
        <v>47</v>
      </c>
      <c r="L2" s="3"/>
      <c r="M2" s="3"/>
      <c r="O2" s="1" t="s">
        <v>14</v>
      </c>
      <c r="P2" s="1" t="s">
        <v>45</v>
      </c>
      <c r="Q2" s="2" t="s">
        <v>46</v>
      </c>
      <c r="R2" s="1" t="s">
        <v>47</v>
      </c>
      <c r="S2" s="3"/>
      <c r="T2" s="3"/>
    </row>
    <row r="3" spans="1:20">
      <c r="A3" s="4" t="s">
        <v>48</v>
      </c>
      <c r="B3" s="4">
        <v>-7.22</v>
      </c>
      <c r="C3" s="2">
        <v>0.25</v>
      </c>
      <c r="D3" s="4">
        <v>-8.92</v>
      </c>
      <c r="E3" s="5" t="s">
        <v>49</v>
      </c>
      <c r="F3" s="4">
        <f>SLOPE(D3:D4,B3:B4)</f>
        <v>0.980327868852459</v>
      </c>
      <c r="H3" s="4" t="s">
        <v>48</v>
      </c>
      <c r="I3" s="4">
        <v>-6.53</v>
      </c>
      <c r="J3" s="2">
        <v>0.29</v>
      </c>
      <c r="K3" s="4">
        <v>-8.92</v>
      </c>
      <c r="L3" s="5" t="s">
        <v>49</v>
      </c>
      <c r="M3" s="4">
        <f>SLOPE(K3:K4,I3:I4)</f>
        <v>1.16949152542373</v>
      </c>
      <c r="O3" s="4" t="s">
        <v>48</v>
      </c>
      <c r="P3" s="4">
        <v>-7.22</v>
      </c>
      <c r="Q3" s="2">
        <v>0.25</v>
      </c>
      <c r="R3" s="4">
        <v>-8.92</v>
      </c>
      <c r="S3">
        <f>SLOPE(R3:R8,P3:P8)</f>
        <v>1.05766401901475</v>
      </c>
      <c r="T3" t="s">
        <v>50</v>
      </c>
    </row>
    <row r="4" spans="1:20">
      <c r="A4" s="4" t="s">
        <v>51</v>
      </c>
      <c r="B4" s="4">
        <v>1.93</v>
      </c>
      <c r="C4" s="2">
        <v>0.3</v>
      </c>
      <c r="D4" s="4">
        <v>0.05</v>
      </c>
      <c r="E4" s="5" t="s">
        <v>52</v>
      </c>
      <c r="F4" s="4">
        <f>INTERCEPT(D3:D4,B3:B4)</f>
        <v>-1.84203278688525</v>
      </c>
      <c r="H4" s="4" t="s">
        <v>51</v>
      </c>
      <c r="I4" s="4">
        <v>1.14</v>
      </c>
      <c r="J4" s="2">
        <v>0.25</v>
      </c>
      <c r="K4" s="4">
        <v>0.05</v>
      </c>
      <c r="L4" s="5" t="s">
        <v>52</v>
      </c>
      <c r="M4" s="4">
        <f>INTERCEPT(K3:K4,I3:I4)</f>
        <v>-1.28322033898305</v>
      </c>
      <c r="O4" s="4" t="s">
        <v>51</v>
      </c>
      <c r="P4" s="4">
        <v>1.93</v>
      </c>
      <c r="Q4" s="2">
        <v>0.3</v>
      </c>
      <c r="R4" s="4">
        <v>0.05</v>
      </c>
      <c r="S4">
        <f>INTERCEPT(R3:R8,P3:P8)</f>
        <v>-1.22146415556019</v>
      </c>
      <c r="T4" t="s">
        <v>53</v>
      </c>
    </row>
    <row r="5" spans="1:18">
      <c r="A5" s="4"/>
      <c r="B5" s="4"/>
      <c r="C5" s="2"/>
      <c r="D5" s="4"/>
      <c r="E5" s="4"/>
      <c r="F5" s="4"/>
      <c r="H5" s="4"/>
      <c r="I5" s="4"/>
      <c r="J5" s="2"/>
      <c r="K5" s="4"/>
      <c r="L5" s="4"/>
      <c r="M5" s="4"/>
      <c r="O5" s="4" t="s">
        <v>48</v>
      </c>
      <c r="P5" s="4">
        <v>-6.53</v>
      </c>
      <c r="Q5" s="2">
        <v>0.29</v>
      </c>
      <c r="R5" s="4">
        <v>-8.92</v>
      </c>
    </row>
    <row r="6" spans="1:18">
      <c r="A6" s="4"/>
      <c r="B6" s="4"/>
      <c r="C6" s="2"/>
      <c r="D6" s="4"/>
      <c r="E6" s="4"/>
      <c r="F6" s="4"/>
      <c r="H6" s="4"/>
      <c r="I6" s="4"/>
      <c r="J6" s="2"/>
      <c r="K6" s="4"/>
      <c r="L6" s="4"/>
      <c r="M6" s="4"/>
      <c r="O6" s="4" t="s">
        <v>51</v>
      </c>
      <c r="P6" s="4">
        <v>1.14</v>
      </c>
      <c r="Q6" s="2">
        <v>0.25</v>
      </c>
      <c r="R6" s="4">
        <v>0.05</v>
      </c>
    </row>
    <row r="7" spans="1:18">
      <c r="A7" s="5" t="s">
        <v>17</v>
      </c>
      <c r="B7" s="5" t="s">
        <v>45</v>
      </c>
      <c r="C7" s="2" t="s">
        <v>15</v>
      </c>
      <c r="D7" s="5" t="s">
        <v>54</v>
      </c>
      <c r="E7" s="4"/>
      <c r="F7" s="4"/>
      <c r="H7" s="5" t="s">
        <v>17</v>
      </c>
      <c r="I7" s="5" t="s">
        <v>45</v>
      </c>
      <c r="J7" s="2" t="s">
        <v>15</v>
      </c>
      <c r="K7" s="5" t="s">
        <v>54</v>
      </c>
      <c r="L7" s="4"/>
      <c r="M7" s="4"/>
      <c r="O7" s="4" t="s">
        <v>48</v>
      </c>
      <c r="P7" s="4">
        <v>-7.82</v>
      </c>
      <c r="Q7" s="2">
        <v>0.27</v>
      </c>
      <c r="R7" s="4">
        <v>-8.92</v>
      </c>
    </row>
    <row r="8" spans="1:18">
      <c r="A8" s="4" t="s">
        <v>48</v>
      </c>
      <c r="B8" s="4">
        <v>-57.85</v>
      </c>
      <c r="C8" s="2">
        <v>0.8</v>
      </c>
      <c r="D8" s="4">
        <v>-60.9</v>
      </c>
      <c r="E8" s="5" t="s">
        <v>49</v>
      </c>
      <c r="F8" s="4">
        <f>SLOPE(D8:D9,B8:B9)</f>
        <v>1.02552058869579</v>
      </c>
      <c r="H8" s="4" t="s">
        <v>48</v>
      </c>
      <c r="I8" s="4">
        <v>-55.01</v>
      </c>
      <c r="J8" s="2">
        <v>0.88</v>
      </c>
      <c r="K8" s="4">
        <v>-60.9</v>
      </c>
      <c r="L8" s="5" t="s">
        <v>49</v>
      </c>
      <c r="M8" s="4">
        <f>SLOPE(K8:K9,I8:I9)</f>
        <v>1.10306500505221</v>
      </c>
      <c r="O8" s="4" t="s">
        <v>51</v>
      </c>
      <c r="P8" s="4">
        <v>0.27</v>
      </c>
      <c r="Q8" s="2">
        <v>0.26</v>
      </c>
      <c r="R8" s="4">
        <v>0.05</v>
      </c>
    </row>
    <row r="9" spans="1:13">
      <c r="A9" s="4" t="s">
        <v>51</v>
      </c>
      <c r="B9" s="4">
        <v>6.02</v>
      </c>
      <c r="C9" s="2">
        <v>0.97</v>
      </c>
      <c r="D9" s="4">
        <v>4.6</v>
      </c>
      <c r="E9" s="5" t="s">
        <v>52</v>
      </c>
      <c r="F9" s="4">
        <f>INTERCEPT(D8:D9,B8:B9)</f>
        <v>-1.57363394394865</v>
      </c>
      <c r="H9" s="4" t="s">
        <v>51</v>
      </c>
      <c r="I9" s="4">
        <v>4.37</v>
      </c>
      <c r="J9" s="2">
        <v>0.52</v>
      </c>
      <c r="K9" s="4">
        <v>4.6</v>
      </c>
      <c r="L9" s="5" t="s">
        <v>52</v>
      </c>
      <c r="M9" s="4">
        <f>INTERCEPT(K8:K9,I8:I9)</f>
        <v>-0.22039407207814</v>
      </c>
    </row>
    <row r="10" spans="1:13">
      <c r="A10" s="4"/>
      <c r="B10" s="4"/>
      <c r="C10" s="2"/>
      <c r="D10" s="4"/>
      <c r="E10" s="4"/>
      <c r="F10" s="4"/>
      <c r="H10" s="4"/>
      <c r="I10" s="4"/>
      <c r="J10" s="2"/>
      <c r="K10" s="4"/>
      <c r="L10" s="4"/>
      <c r="M10" s="4"/>
    </row>
    <row r="11" spans="1:18">
      <c r="A11" s="4"/>
      <c r="B11" s="4"/>
      <c r="C11" s="2"/>
      <c r="D11" s="4"/>
      <c r="E11" s="4"/>
      <c r="F11" s="4"/>
      <c r="H11" s="4"/>
      <c r="I11" s="4"/>
      <c r="J11" s="2"/>
      <c r="K11" s="4"/>
      <c r="L11" s="4"/>
      <c r="M11" s="4"/>
      <c r="O11" s="5" t="s">
        <v>17</v>
      </c>
      <c r="P11" s="5" t="s">
        <v>45</v>
      </c>
      <c r="Q11" s="2" t="s">
        <v>15</v>
      </c>
      <c r="R11" s="5" t="s">
        <v>54</v>
      </c>
    </row>
    <row r="12" spans="1:19">
      <c r="A12" s="1" t="s">
        <v>37</v>
      </c>
      <c r="B12" s="1" t="s">
        <v>45</v>
      </c>
      <c r="C12" s="2" t="s">
        <v>15</v>
      </c>
      <c r="D12" s="1" t="s">
        <v>47</v>
      </c>
      <c r="E12" s="3"/>
      <c r="F12" s="3"/>
      <c r="H12" s="1" t="s">
        <v>37</v>
      </c>
      <c r="I12" s="1" t="s">
        <v>45</v>
      </c>
      <c r="J12" s="2" t="s">
        <v>15</v>
      </c>
      <c r="K12" s="1" t="s">
        <v>47</v>
      </c>
      <c r="L12" s="3"/>
      <c r="M12" s="3"/>
      <c r="O12" s="4" t="s">
        <v>48</v>
      </c>
      <c r="P12" s="4">
        <v>-57.85</v>
      </c>
      <c r="Q12" s="2">
        <v>0.8</v>
      </c>
      <c r="R12" s="4">
        <v>-60.9</v>
      </c>
      <c r="S12">
        <f>SLOPE(R12:R17,P12:P17)</f>
        <v>1.08245541050125</v>
      </c>
    </row>
    <row r="13" spans="1:19">
      <c r="A13" s="4" t="s">
        <v>48</v>
      </c>
      <c r="B13" s="4">
        <v>-10.7</v>
      </c>
      <c r="C13" s="2">
        <v>0.2</v>
      </c>
      <c r="D13" s="4"/>
      <c r="E13" s="5" t="s">
        <v>49</v>
      </c>
      <c r="F13" s="4" t="e">
        <f>SLOPE(D13:D14,B13:B14)</f>
        <v>#DIV/0!</v>
      </c>
      <c r="H13" s="4" t="s">
        <v>48</v>
      </c>
      <c r="I13" s="4">
        <v>-9.69</v>
      </c>
      <c r="J13" s="2">
        <v>0.25</v>
      </c>
      <c r="K13" s="4"/>
      <c r="L13" s="5" t="s">
        <v>49</v>
      </c>
      <c r="M13" s="4" t="e">
        <f>SLOPE(K13:K14,I13:I14)</f>
        <v>#DIV/0!</v>
      </c>
      <c r="O13" s="4" t="s">
        <v>51</v>
      </c>
      <c r="P13" s="4">
        <v>6.02</v>
      </c>
      <c r="Q13" s="2">
        <v>0.97</v>
      </c>
      <c r="R13" s="4">
        <v>4.6</v>
      </c>
      <c r="S13">
        <f>INTERCEPT(R12:R17,P12:P17)</f>
        <v>0.0281184276982695</v>
      </c>
    </row>
    <row r="14" spans="1:18">
      <c r="A14" s="4" t="s">
        <v>51</v>
      </c>
      <c r="B14" s="4">
        <v>-5.84</v>
      </c>
      <c r="C14" s="2">
        <v>0.49</v>
      </c>
      <c r="D14" s="4"/>
      <c r="E14" s="5" t="s">
        <v>52</v>
      </c>
      <c r="F14" s="4" t="e">
        <f>INTERCEPT(D13:D14,B13:B14)</f>
        <v>#DIV/0!</v>
      </c>
      <c r="H14" s="4" t="s">
        <v>51</v>
      </c>
      <c r="I14" s="4">
        <v>5.2</v>
      </c>
      <c r="J14" s="2">
        <v>0.4</v>
      </c>
      <c r="K14" s="4"/>
      <c r="L14" s="5" t="s">
        <v>52</v>
      </c>
      <c r="M14" s="4" t="e">
        <f>INTERCEPT(K13:K14,I13:I14)</f>
        <v>#DIV/0!</v>
      </c>
      <c r="O14" s="4" t="s">
        <v>48</v>
      </c>
      <c r="P14" s="4">
        <v>-55.01</v>
      </c>
      <c r="Q14" s="2">
        <v>0.88</v>
      </c>
      <c r="R14" s="4">
        <v>-60.9</v>
      </c>
    </row>
    <row r="15" spans="15:18">
      <c r="O15" s="4" t="s">
        <v>51</v>
      </c>
      <c r="P15" s="4">
        <v>4.37</v>
      </c>
      <c r="Q15" s="2">
        <v>0.52</v>
      </c>
      <c r="R15" s="4">
        <v>4.6</v>
      </c>
    </row>
    <row r="16" spans="15:18">
      <c r="O16" s="4" t="s">
        <v>48</v>
      </c>
      <c r="P16" s="4">
        <v>-55.8</v>
      </c>
      <c r="Q16" s="2">
        <v>0.96</v>
      </c>
      <c r="R16" s="4">
        <v>-60.9</v>
      </c>
    </row>
    <row r="17" ht="26.4" spans="8:18">
      <c r="H17" s="6" t="s">
        <v>42</v>
      </c>
      <c r="I17" s="7" t="s">
        <v>55</v>
      </c>
      <c r="J17" s="7"/>
      <c r="K17" s="7"/>
      <c r="L17" s="7"/>
      <c r="M17" s="7"/>
      <c r="O17" s="4" t="s">
        <v>51</v>
      </c>
      <c r="P17" s="4">
        <v>2.08</v>
      </c>
      <c r="Q17" s="2">
        <v>0.99</v>
      </c>
      <c r="R17" s="4">
        <v>4.6</v>
      </c>
    </row>
    <row r="18" spans="8:13">
      <c r="H18" s="1" t="s">
        <v>14</v>
      </c>
      <c r="I18" s="1" t="s">
        <v>45</v>
      </c>
      <c r="J18" s="2" t="s">
        <v>46</v>
      </c>
      <c r="K18" s="1" t="s">
        <v>47</v>
      </c>
      <c r="L18" s="3"/>
      <c r="M18" s="3"/>
    </row>
    <row r="19" spans="8:13">
      <c r="H19" s="4" t="s">
        <v>48</v>
      </c>
      <c r="I19" s="4">
        <v>-7.82</v>
      </c>
      <c r="J19" s="2">
        <v>0.27</v>
      </c>
      <c r="K19" s="4">
        <v>-8.92</v>
      </c>
      <c r="L19" s="5" t="s">
        <v>49</v>
      </c>
      <c r="M19" s="4">
        <f>SLOPE(K19:K20,I19:I20)</f>
        <v>1.10877626699629</v>
      </c>
    </row>
    <row r="20" spans="8:13">
      <c r="H20" s="4" t="s">
        <v>51</v>
      </c>
      <c r="I20" s="4">
        <v>0.27</v>
      </c>
      <c r="J20" s="2">
        <v>0.26</v>
      </c>
      <c r="K20" s="4">
        <v>0.05</v>
      </c>
      <c r="L20" s="5" t="s">
        <v>52</v>
      </c>
      <c r="M20" s="4">
        <f>INTERCEPT(K19:K20,I19:I20)</f>
        <v>-0.249369592088999</v>
      </c>
    </row>
    <row r="21" spans="8:13">
      <c r="H21" s="4"/>
      <c r="I21" s="4"/>
      <c r="J21" s="2"/>
      <c r="K21" s="4"/>
      <c r="L21" s="4"/>
      <c r="M21" s="4"/>
    </row>
    <row r="22" spans="8:13">
      <c r="H22" s="4"/>
      <c r="I22" s="4"/>
      <c r="J22" s="2"/>
      <c r="K22" s="4"/>
      <c r="L22" s="4"/>
      <c r="M22" s="4"/>
    </row>
    <row r="23" spans="8:13">
      <c r="H23" s="5" t="s">
        <v>17</v>
      </c>
      <c r="I23" s="5" t="s">
        <v>45</v>
      </c>
      <c r="J23" s="2" t="s">
        <v>15</v>
      </c>
      <c r="K23" s="5" t="s">
        <v>54</v>
      </c>
      <c r="L23" s="4"/>
      <c r="M23" s="4"/>
    </row>
    <row r="24" spans="8:13">
      <c r="H24" s="4" t="s">
        <v>48</v>
      </c>
      <c r="I24" s="4">
        <v>-55.8</v>
      </c>
      <c r="J24" s="2">
        <v>0.96</v>
      </c>
      <c r="K24" s="4">
        <v>-60.9</v>
      </c>
      <c r="L24" s="5" t="s">
        <v>49</v>
      </c>
      <c r="M24" s="4">
        <f>SLOPE(K24:K25,I24:I25)</f>
        <v>1.13165169315826</v>
      </c>
    </row>
    <row r="25" spans="8:13">
      <c r="H25" s="4" t="s">
        <v>51</v>
      </c>
      <c r="I25" s="4">
        <v>2.08</v>
      </c>
      <c r="J25" s="2">
        <v>0.99</v>
      </c>
      <c r="K25" s="4">
        <v>4.6</v>
      </c>
      <c r="L25" s="5" t="s">
        <v>52</v>
      </c>
      <c r="M25" s="4">
        <f>INTERCEPT(K24:K25,I24:I25)</f>
        <v>2.24616447823082</v>
      </c>
    </row>
    <row r="26" spans="8:13">
      <c r="H26" s="4"/>
      <c r="I26" s="4"/>
      <c r="J26" s="2"/>
      <c r="K26" s="4"/>
      <c r="L26" s="4"/>
      <c r="M26" s="4"/>
    </row>
    <row r="27" spans="8:13">
      <c r="H27" s="4"/>
      <c r="I27" s="4"/>
      <c r="J27" s="2"/>
      <c r="K27" s="4"/>
      <c r="L27" s="4"/>
      <c r="M27" s="4"/>
    </row>
    <row r="28" spans="8:13">
      <c r="H28" s="1" t="s">
        <v>37</v>
      </c>
      <c r="I28" s="1" t="s">
        <v>45</v>
      </c>
      <c r="J28" s="2" t="s">
        <v>15</v>
      </c>
      <c r="K28" s="1" t="s">
        <v>47</v>
      </c>
      <c r="L28" s="3"/>
      <c r="M28" s="3"/>
    </row>
    <row r="29" spans="8:13">
      <c r="H29" s="4" t="s">
        <v>48</v>
      </c>
      <c r="I29" s="4">
        <v>-9.96</v>
      </c>
      <c r="J29" s="2">
        <v>0.39</v>
      </c>
      <c r="K29" s="4"/>
      <c r="L29" s="5" t="s">
        <v>49</v>
      </c>
      <c r="M29" s="4" t="e">
        <f>SLOPE(K29:K30,I29:I30)</f>
        <v>#DIV/0!</v>
      </c>
    </row>
    <row r="30" spans="8:13">
      <c r="H30" s="4" t="s">
        <v>51</v>
      </c>
      <c r="I30" s="4">
        <v>-5.37</v>
      </c>
      <c r="J30" s="2">
        <v>0.61</v>
      </c>
      <c r="K30" s="4"/>
      <c r="L30" s="5" t="s">
        <v>52</v>
      </c>
      <c r="M30" s="4" t="e">
        <f>INTERCEPT(K29:K30,I29:I30)</f>
        <v>#DIV/0!</v>
      </c>
    </row>
    <row r="35" spans="1:5">
      <c r="A35" s="8"/>
      <c r="B35" s="8"/>
      <c r="C35" s="8"/>
      <c r="D35" s="8"/>
      <c r="E35" s="8"/>
    </row>
  </sheetData>
  <pageMargins left="0.75" right="0.75" top="1" bottom="1" header="0.511805555555556" footer="0.511805555555556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E2" sqref="E2"/>
    </sheetView>
  </sheetViews>
  <sheetFormatPr defaultColWidth="8.88888888888889" defaultRowHeight="13.2" outlineLevelCol="4"/>
  <sheetData>
    <row r="1" ht="26.4" spans="1:5">
      <c r="A1" s="1" t="s">
        <v>14</v>
      </c>
      <c r="B1" s="1" t="s">
        <v>45</v>
      </c>
      <c r="C1" s="2" t="s">
        <v>46</v>
      </c>
      <c r="D1" s="1" t="s">
        <v>47</v>
      </c>
      <c r="E1" s="3"/>
    </row>
    <row r="2" spans="1:5">
      <c r="A2" s="4" t="s">
        <v>48</v>
      </c>
      <c r="B2" s="4">
        <v>-9.02</v>
      </c>
      <c r="C2" s="2">
        <v>0.29</v>
      </c>
      <c r="D2" s="4">
        <v>-8.92</v>
      </c>
      <c r="E2">
        <f>SLOPE(D2:D7,B2:B7)</f>
        <v>1.06407301906323</v>
      </c>
    </row>
    <row r="3" spans="1:5">
      <c r="A3" s="4" t="s">
        <v>51</v>
      </c>
      <c r="B3" s="4">
        <v>-1.49</v>
      </c>
      <c r="C3" s="2">
        <v>0.3</v>
      </c>
      <c r="D3" s="4">
        <v>0.05</v>
      </c>
      <c r="E3">
        <f>INTERCEPT(D2:D7,B2:B7)</f>
        <v>1.05561677836629</v>
      </c>
    </row>
    <row r="4" spans="1:4">
      <c r="A4" s="4" t="s">
        <v>48</v>
      </c>
      <c r="B4" s="4">
        <v>-9.65</v>
      </c>
      <c r="C4" s="2">
        <v>0.36</v>
      </c>
      <c r="D4" s="4">
        <v>-8.92</v>
      </c>
    </row>
    <row r="5" spans="1:4">
      <c r="A5" s="4" t="s">
        <v>51</v>
      </c>
      <c r="B5" s="4">
        <v>-0.95</v>
      </c>
      <c r="C5" s="2">
        <v>0.3</v>
      </c>
      <c r="D5" s="4">
        <v>0.05</v>
      </c>
    </row>
    <row r="6" spans="1:4">
      <c r="A6" s="4" t="s">
        <v>48</v>
      </c>
      <c r="B6" s="4">
        <v>-9.37</v>
      </c>
      <c r="C6" s="2">
        <v>0.34</v>
      </c>
      <c r="D6" s="4">
        <v>-8.92</v>
      </c>
    </row>
    <row r="7" spans="1:4">
      <c r="A7" s="4" t="s">
        <v>51</v>
      </c>
      <c r="B7" s="4">
        <v>-0.48</v>
      </c>
      <c r="C7" s="2">
        <v>0.19</v>
      </c>
      <c r="D7" s="4">
        <v>0.05</v>
      </c>
    </row>
    <row r="10" spans="1:4">
      <c r="A10" s="5" t="s">
        <v>17</v>
      </c>
      <c r="B10" s="5" t="s">
        <v>45</v>
      </c>
      <c r="C10" s="2" t="s">
        <v>15</v>
      </c>
      <c r="D10" s="5" t="s">
        <v>54</v>
      </c>
    </row>
    <row r="11" spans="1:5">
      <c r="A11" s="4" t="s">
        <v>48</v>
      </c>
      <c r="B11" s="4">
        <v>-53.34</v>
      </c>
      <c r="C11" s="2">
        <v>0.35</v>
      </c>
      <c r="D11" s="4">
        <v>-60.9</v>
      </c>
      <c r="E11">
        <f>SLOPE(D11:D16,B11:B16)</f>
        <v>1.07894229842982</v>
      </c>
    </row>
    <row r="12" spans="1:5">
      <c r="A12" s="4" t="s">
        <v>51</v>
      </c>
      <c r="B12" s="4">
        <v>1.41</v>
      </c>
      <c r="C12" s="2">
        <v>0.79</v>
      </c>
      <c r="D12" s="4">
        <v>4.6</v>
      </c>
      <c r="E12">
        <f>INTERCEPT(D11:D16,B11:B16)</f>
        <v>0.0643411039398908</v>
      </c>
    </row>
    <row r="13" spans="1:4">
      <c r="A13" s="4" t="s">
        <v>48</v>
      </c>
      <c r="B13" s="4">
        <v>-58.44</v>
      </c>
      <c r="C13" s="2">
        <v>0.92</v>
      </c>
      <c r="D13" s="4">
        <v>-60.9</v>
      </c>
    </row>
    <row r="14" spans="1:4">
      <c r="A14" s="4" t="s">
        <v>51</v>
      </c>
      <c r="B14" s="4">
        <v>4.61</v>
      </c>
      <c r="C14" s="2">
        <v>0.34</v>
      </c>
      <c r="D14" s="4">
        <v>4.6</v>
      </c>
    </row>
    <row r="15" spans="1:4">
      <c r="A15" s="4" t="s">
        <v>48</v>
      </c>
      <c r="B15" s="4">
        <v>-57.3</v>
      </c>
      <c r="C15" s="2">
        <v>0.49</v>
      </c>
      <c r="D15" s="4">
        <v>-60.9</v>
      </c>
    </row>
    <row r="16" spans="1:4">
      <c r="A16" s="4" t="s">
        <v>51</v>
      </c>
      <c r="B16" s="4">
        <v>6.16</v>
      </c>
      <c r="C16" s="2">
        <v>0.83</v>
      </c>
      <c r="D16" s="4">
        <v>4.6</v>
      </c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"/>
  <sheetViews>
    <sheetView workbookViewId="0">
      <selection activeCell="E2" sqref="E2"/>
    </sheetView>
  </sheetViews>
  <sheetFormatPr defaultColWidth="8.88888888888889" defaultRowHeight="13.2" outlineLevelRow="2" outlineLevelCol="4"/>
  <sheetData>
    <row r="1" spans="1:5">
      <c r="A1" t="s">
        <v>14</v>
      </c>
      <c r="B1" t="s">
        <v>17</v>
      </c>
      <c r="D1" t="s">
        <v>14</v>
      </c>
      <c r="E1" t="s">
        <v>17</v>
      </c>
    </row>
    <row r="2" spans="1:5">
      <c r="A2">
        <v>-10</v>
      </c>
      <c r="B2">
        <f>8*A2+10</f>
        <v>-70</v>
      </c>
      <c r="D2">
        <v>-10</v>
      </c>
      <c r="E2">
        <f>8*D2+20</f>
        <v>-60</v>
      </c>
    </row>
    <row r="3" spans="1:5">
      <c r="A3">
        <v>0</v>
      </c>
      <c r="B3">
        <f>8*A3+10</f>
        <v>10</v>
      </c>
      <c r="D3">
        <v>0</v>
      </c>
      <c r="E3">
        <f>8*D3+20</f>
        <v>20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工作表 1</vt:lpstr>
      <vt:lpstr>Isotope 212 A1</vt:lpstr>
      <vt:lpstr>Isotope 212 A2</vt:lpstr>
      <vt:lpstr>calibration1</vt:lpstr>
      <vt:lpstr>calibration2</vt:lpstr>
      <vt:lpstr>GMWL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Bob</cp:lastModifiedBy>
  <dcterms:created xsi:type="dcterms:W3CDTF">2017-09-20T09:15:00Z</dcterms:created>
  <dcterms:modified xsi:type="dcterms:W3CDTF">2017-09-21T12:14:33Z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